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o365ucr-my.sharepoint.com/personal/brackend_ucr_edu/Documents/Academic Scheduling/Academic Scheduling Workgroup - 2017/"/>
    </mc:Choice>
  </mc:AlternateContent>
  <bookViews>
    <workbookView xWindow="0" yWindow="0" windowWidth="28800" windowHeight="14100" tabRatio="539"/>
  </bookViews>
  <sheets>
    <sheet name="Matrix" sheetId="7" r:id="rId1"/>
    <sheet name="Course List" sheetId="1" r:id="rId2"/>
    <sheet name="Section List" sheetId="4" r:id="rId3"/>
    <sheet name="DATA (201840)" sheetId="2" r:id="rId4"/>
    <sheet name="DATA (201740)" sheetId="9" r:id="rId5"/>
    <sheet name="DATA (PROTOTYPE)" sheetId="3" r:id="rId6"/>
    <sheet name="Data (Classrooms)" sheetId="6" r:id="rId7"/>
  </sheets>
  <definedNames>
    <definedName name="_xlnm._FilterDatabase" localSheetId="1" hidden="1">'Course List'!$A$3:$R$56</definedName>
    <definedName name="_xlnm._FilterDatabase" localSheetId="3" hidden="1">'DATA (201840)'!$A$1:$T$95</definedName>
    <definedName name="_xlnm._FilterDatabase" localSheetId="5" hidden="1">'DATA (PROTOTYPE)'!$A$1:$M$95</definedName>
    <definedName name="_xlnm.Print_Titles" localSheetId="3">'DATA (201840)'!$1:$1</definedName>
    <definedName name="_xlnm.Print_Titles" localSheetId="2">'Section List'!$3:$3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4" i="1"/>
  <c r="H71" i="4"/>
  <c r="O14" i="1" l="1"/>
  <c r="O54" i="1"/>
  <c r="O46" i="1"/>
  <c r="O39" i="1"/>
  <c r="O31" i="1"/>
  <c r="O23" i="1"/>
  <c r="O15" i="1"/>
  <c r="O7" i="1"/>
  <c r="O53" i="1"/>
  <c r="O45" i="1"/>
  <c r="O38" i="1"/>
  <c r="O30" i="1"/>
  <c r="O22" i="1"/>
  <c r="O6" i="1"/>
  <c r="O52" i="1"/>
  <c r="O37" i="1"/>
  <c r="O29" i="1"/>
  <c r="O21" i="1"/>
  <c r="O13" i="1"/>
  <c r="O5" i="1"/>
  <c r="O51" i="1"/>
  <c r="O44" i="1"/>
  <c r="O36" i="1"/>
  <c r="O28" i="1"/>
  <c r="O20" i="1"/>
  <c r="O12" i="1"/>
  <c r="O50" i="1"/>
  <c r="O43" i="1"/>
  <c r="O35" i="1"/>
  <c r="O27" i="1"/>
  <c r="O19" i="1"/>
  <c r="O11" i="1"/>
  <c r="O4" i="1"/>
  <c r="O49" i="1"/>
  <c r="O42" i="1"/>
  <c r="O34" i="1"/>
  <c r="O26" i="1"/>
  <c r="O18" i="1"/>
  <c r="O10" i="1"/>
  <c r="O56" i="1"/>
  <c r="O48" i="1"/>
  <c r="O41" i="1"/>
  <c r="O33" i="1"/>
  <c r="O25" i="1"/>
  <c r="O17" i="1"/>
  <c r="O9" i="1"/>
  <c r="O55" i="1"/>
  <c r="O47" i="1"/>
  <c r="O40" i="1"/>
  <c r="O32" i="1"/>
  <c r="O24" i="1"/>
  <c r="O16" i="1"/>
  <c r="O8" i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2" i="4"/>
  <c r="H73" i="4"/>
  <c r="H74" i="4"/>
  <c r="H75" i="4"/>
  <c r="H76" i="4"/>
  <c r="H77" i="4"/>
  <c r="H78" i="4"/>
  <c r="H79" i="4"/>
  <c r="H81" i="4"/>
  <c r="H80" i="4"/>
  <c r="H83" i="4"/>
  <c r="H82" i="4"/>
  <c r="H84" i="4"/>
  <c r="H85" i="4"/>
  <c r="H86" i="4"/>
  <c r="H87" i="4"/>
  <c r="H88" i="4"/>
  <c r="H89" i="4"/>
  <c r="H90" i="4"/>
  <c r="H91" i="4"/>
  <c r="H92" i="4"/>
  <c r="H93" i="4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T79" i="9"/>
  <c r="N79" i="9"/>
  <c r="L79" i="9"/>
  <c r="T68" i="9"/>
  <c r="N68" i="9"/>
  <c r="L68" i="9"/>
  <c r="T67" i="9"/>
  <c r="N67" i="9"/>
  <c r="L67" i="9"/>
  <c r="T74" i="9"/>
  <c r="N74" i="9"/>
  <c r="L74" i="9"/>
  <c r="T73" i="9"/>
  <c r="N73" i="9"/>
  <c r="L73" i="9"/>
  <c r="T10" i="9"/>
  <c r="N10" i="9"/>
  <c r="L10" i="9"/>
  <c r="T39" i="9"/>
  <c r="N39" i="9"/>
  <c r="L39" i="9"/>
  <c r="T44" i="9"/>
  <c r="N44" i="9"/>
  <c r="L44" i="9"/>
  <c r="T43" i="9"/>
  <c r="N43" i="9"/>
  <c r="L43" i="9"/>
  <c r="T63" i="9"/>
  <c r="N63" i="9"/>
  <c r="L63" i="9"/>
  <c r="T62" i="9"/>
  <c r="N62" i="9"/>
  <c r="L62" i="9"/>
  <c r="T61" i="9"/>
  <c r="N61" i="9"/>
  <c r="L61" i="9"/>
  <c r="T60" i="9"/>
  <c r="N60" i="9"/>
  <c r="L60" i="9"/>
  <c r="T59" i="9"/>
  <c r="N59" i="9"/>
  <c r="L59" i="9"/>
  <c r="T58" i="9"/>
  <c r="N58" i="9"/>
  <c r="L58" i="9"/>
  <c r="T8" i="9"/>
  <c r="N8" i="9"/>
  <c r="L8" i="9"/>
  <c r="T80" i="9"/>
  <c r="N80" i="9"/>
  <c r="L80" i="9"/>
  <c r="T72" i="9"/>
  <c r="N72" i="9"/>
  <c r="L72" i="9"/>
  <c r="T71" i="9"/>
  <c r="N71" i="9"/>
  <c r="L71" i="9"/>
  <c r="T70" i="9"/>
  <c r="N70" i="9"/>
  <c r="L70" i="9"/>
  <c r="T69" i="9"/>
  <c r="N69" i="9"/>
  <c r="L69" i="9"/>
  <c r="T66" i="9"/>
  <c r="N66" i="9"/>
  <c r="L66" i="9"/>
  <c r="T65" i="9"/>
  <c r="N65" i="9"/>
  <c r="L65" i="9"/>
  <c r="T64" i="9"/>
  <c r="N64" i="9"/>
  <c r="L64" i="9"/>
  <c r="T95" i="9"/>
  <c r="N95" i="9"/>
  <c r="L95" i="9"/>
  <c r="T38" i="9"/>
  <c r="N38" i="9"/>
  <c r="L38" i="9"/>
  <c r="T24" i="9"/>
  <c r="N24" i="9"/>
  <c r="L24" i="9"/>
  <c r="T22" i="9"/>
  <c r="N22" i="9"/>
  <c r="L22" i="9"/>
  <c r="T56" i="9"/>
  <c r="N56" i="9"/>
  <c r="L56" i="9"/>
  <c r="T32" i="9"/>
  <c r="N32" i="9"/>
  <c r="L32" i="9"/>
  <c r="T31" i="9"/>
  <c r="N31" i="9"/>
  <c r="L31" i="9"/>
  <c r="T96" i="9"/>
  <c r="N96" i="9"/>
  <c r="L96" i="9"/>
  <c r="T19" i="9"/>
  <c r="N19" i="9"/>
  <c r="L19" i="9"/>
  <c r="T55" i="9"/>
  <c r="N55" i="9"/>
  <c r="L55" i="9"/>
  <c r="T53" i="9"/>
  <c r="N53" i="9"/>
  <c r="L53" i="9"/>
  <c r="T57" i="9"/>
  <c r="N57" i="9"/>
  <c r="L57" i="9"/>
  <c r="T54" i="9"/>
  <c r="N54" i="9"/>
  <c r="L54" i="9"/>
  <c r="T37" i="9"/>
  <c r="N37" i="9"/>
  <c r="L37" i="9"/>
  <c r="T36" i="9"/>
  <c r="N36" i="9"/>
  <c r="L36" i="9"/>
  <c r="T94" i="9"/>
  <c r="N94" i="9"/>
  <c r="L94" i="9"/>
  <c r="T93" i="9"/>
  <c r="N93" i="9"/>
  <c r="L93" i="9"/>
  <c r="T92" i="9"/>
  <c r="N92" i="9"/>
  <c r="L92" i="9"/>
  <c r="T91" i="9"/>
  <c r="N91" i="9"/>
  <c r="L91" i="9"/>
  <c r="T90" i="9"/>
  <c r="N90" i="9"/>
  <c r="L90" i="9"/>
  <c r="T89" i="9"/>
  <c r="N89" i="9"/>
  <c r="L89" i="9"/>
  <c r="T88" i="9"/>
  <c r="N88" i="9"/>
  <c r="L88" i="9"/>
  <c r="T87" i="9"/>
  <c r="N87" i="9"/>
  <c r="L87" i="9"/>
  <c r="T86" i="9"/>
  <c r="N86" i="9"/>
  <c r="L86" i="9"/>
  <c r="T85" i="9"/>
  <c r="N85" i="9"/>
  <c r="L85" i="9"/>
  <c r="T84" i="9"/>
  <c r="N84" i="9"/>
  <c r="L84" i="9"/>
  <c r="T83" i="9"/>
  <c r="N83" i="9"/>
  <c r="L83" i="9"/>
  <c r="T82" i="9"/>
  <c r="N82" i="9"/>
  <c r="L82" i="9"/>
  <c r="T81" i="9"/>
  <c r="N81" i="9"/>
  <c r="L81" i="9"/>
  <c r="T78" i="9"/>
  <c r="N78" i="9"/>
  <c r="L78" i="9"/>
  <c r="T77" i="9"/>
  <c r="N77" i="9"/>
  <c r="L77" i="9"/>
  <c r="T76" i="9"/>
  <c r="N76" i="9"/>
  <c r="L76" i="9"/>
  <c r="T75" i="9"/>
  <c r="N75" i="9"/>
  <c r="L75" i="9"/>
  <c r="T52" i="9"/>
  <c r="N52" i="9"/>
  <c r="L52" i="9"/>
  <c r="T51" i="9"/>
  <c r="N51" i="9"/>
  <c r="L51" i="9"/>
  <c r="T50" i="9"/>
  <c r="N50" i="9"/>
  <c r="L50" i="9"/>
  <c r="T49" i="9"/>
  <c r="N49" i="9"/>
  <c r="L49" i="9"/>
  <c r="T48" i="9"/>
  <c r="N48" i="9"/>
  <c r="L48" i="9"/>
  <c r="T47" i="9"/>
  <c r="N47" i="9"/>
  <c r="L47" i="9"/>
  <c r="T46" i="9"/>
  <c r="N46" i="9"/>
  <c r="L46" i="9"/>
  <c r="T45" i="9"/>
  <c r="N45" i="9"/>
  <c r="L45" i="9"/>
  <c r="T42" i="9"/>
  <c r="N42" i="9"/>
  <c r="L42" i="9"/>
  <c r="T41" i="9"/>
  <c r="N41" i="9"/>
  <c r="L41" i="9"/>
  <c r="T40" i="9"/>
  <c r="N40" i="9"/>
  <c r="L40" i="9"/>
  <c r="T35" i="9"/>
  <c r="N35" i="9"/>
  <c r="L35" i="9"/>
  <c r="T34" i="9"/>
  <c r="N34" i="9"/>
  <c r="L34" i="9"/>
  <c r="T33" i="9"/>
  <c r="N33" i="9"/>
  <c r="L33" i="9"/>
  <c r="T30" i="9"/>
  <c r="N30" i="9"/>
  <c r="L30" i="9"/>
  <c r="T29" i="9"/>
  <c r="N29" i="9"/>
  <c r="L29" i="9"/>
  <c r="T28" i="9"/>
  <c r="N28" i="9"/>
  <c r="L28" i="9"/>
  <c r="T27" i="9"/>
  <c r="N27" i="9"/>
  <c r="L27" i="9"/>
  <c r="T26" i="9"/>
  <c r="N26" i="9"/>
  <c r="L26" i="9"/>
  <c r="T25" i="9"/>
  <c r="N25" i="9"/>
  <c r="L25" i="9"/>
  <c r="T23" i="9"/>
  <c r="N23" i="9"/>
  <c r="L23" i="9"/>
  <c r="T21" i="9"/>
  <c r="N21" i="9"/>
  <c r="L21" i="9"/>
  <c r="T20" i="9"/>
  <c r="N20" i="9"/>
  <c r="L20" i="9"/>
  <c r="T18" i="9"/>
  <c r="N18" i="9"/>
  <c r="L18" i="9"/>
  <c r="T17" i="9"/>
  <c r="N17" i="9"/>
  <c r="L17" i="9"/>
  <c r="T16" i="9"/>
  <c r="N16" i="9"/>
  <c r="L16" i="9"/>
  <c r="T15" i="9"/>
  <c r="N15" i="9"/>
  <c r="L15" i="9"/>
  <c r="T14" i="9"/>
  <c r="N14" i="9"/>
  <c r="L14" i="9"/>
  <c r="T13" i="9"/>
  <c r="N13" i="9"/>
  <c r="L13" i="9"/>
  <c r="T12" i="9"/>
  <c r="N12" i="9"/>
  <c r="L12" i="9"/>
  <c r="T11" i="9"/>
  <c r="N11" i="9"/>
  <c r="L11" i="9"/>
  <c r="T9" i="9"/>
  <c r="N9" i="9"/>
  <c r="L9" i="9"/>
  <c r="T7" i="9"/>
  <c r="N7" i="9"/>
  <c r="L7" i="9"/>
  <c r="T6" i="9"/>
  <c r="N6" i="9"/>
  <c r="L6" i="9"/>
  <c r="T5" i="9"/>
  <c r="N5" i="9"/>
  <c r="L5" i="9"/>
  <c r="T4" i="9"/>
  <c r="N4" i="9"/>
  <c r="L4" i="9"/>
  <c r="T3" i="9"/>
  <c r="N3" i="9"/>
  <c r="L3" i="9"/>
  <c r="T2" i="9"/>
  <c r="N2" i="9"/>
  <c r="L2" i="9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2" i="2"/>
  <c r="D5" i="1" l="1"/>
  <c r="D6" i="1"/>
  <c r="D13" i="1"/>
  <c r="D18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6" i="1"/>
  <c r="D42" i="1"/>
  <c r="D43" i="1"/>
  <c r="D44" i="1"/>
  <c r="D47" i="1"/>
  <c r="D48" i="1"/>
  <c r="D49" i="1"/>
  <c r="D50" i="1"/>
  <c r="D51" i="1"/>
  <c r="D52" i="1"/>
  <c r="D53" i="1"/>
  <c r="D54" i="1"/>
  <c r="D55" i="1"/>
  <c r="D56" i="1"/>
  <c r="D4" i="1"/>
  <c r="E13" i="1" l="1"/>
  <c r="D14" i="1"/>
  <c r="D10" i="1"/>
  <c r="D19" i="1"/>
  <c r="D15" i="1"/>
  <c r="D8" i="1"/>
  <c r="D12" i="1"/>
  <c r="D35" i="1"/>
  <c r="D17" i="1"/>
  <c r="D38" i="1"/>
  <c r="D40" i="1"/>
  <c r="D46" i="1"/>
  <c r="D34" i="1"/>
  <c r="D37" i="1"/>
  <c r="D33" i="1"/>
  <c r="D45" i="1"/>
  <c r="D41" i="1"/>
  <c r="D39" i="1"/>
  <c r="D16" i="1"/>
  <c r="D9" i="1"/>
  <c r="D11" i="1"/>
  <c r="D7" i="1"/>
  <c r="F44" i="1"/>
  <c r="F51" i="1"/>
  <c r="F36" i="1"/>
  <c r="F28" i="1"/>
  <c r="F20" i="1"/>
  <c r="F53" i="1"/>
  <c r="F30" i="1"/>
  <c r="F22" i="1"/>
  <c r="F6" i="1"/>
  <c r="F52" i="1"/>
  <c r="F29" i="1"/>
  <c r="F21" i="1"/>
  <c r="F13" i="1"/>
  <c r="F5" i="1"/>
  <c r="F4" i="1"/>
  <c r="F49" i="1"/>
  <c r="F42" i="1"/>
  <c r="F26" i="1"/>
  <c r="F18" i="1"/>
  <c r="F50" i="1"/>
  <c r="F56" i="1"/>
  <c r="F48" i="1"/>
  <c r="F25" i="1"/>
  <c r="F55" i="1"/>
  <c r="F47" i="1"/>
  <c r="F32" i="1"/>
  <c r="F24" i="1"/>
  <c r="F43" i="1"/>
  <c r="F27" i="1"/>
  <c r="F54" i="1"/>
  <c r="F31" i="1"/>
  <c r="F23" i="1"/>
  <c r="T93" i="2"/>
  <c r="L93" i="2"/>
  <c r="T85" i="2"/>
  <c r="L85" i="2"/>
  <c r="T45" i="2"/>
  <c r="L45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7" i="3"/>
  <c r="B88" i="3"/>
  <c r="B89" i="3"/>
  <c r="B90" i="3"/>
  <c r="B91" i="3"/>
  <c r="B92" i="3"/>
  <c r="B93" i="3"/>
  <c r="B95" i="3"/>
  <c r="B2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6" i="2"/>
  <c r="D87" i="2"/>
  <c r="D88" i="2"/>
  <c r="D89" i="2"/>
  <c r="D90" i="2"/>
  <c r="D91" i="2"/>
  <c r="D92" i="2"/>
  <c r="D94" i="2"/>
  <c r="D95" i="2"/>
  <c r="D2" i="2"/>
  <c r="L95" i="3"/>
  <c r="L93" i="3"/>
  <c r="L92" i="3"/>
  <c r="L91" i="3"/>
  <c r="L90" i="3"/>
  <c r="L89" i="3"/>
  <c r="L88" i="3"/>
  <c r="L87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L3" i="2"/>
  <c r="L5" i="2"/>
  <c r="L6" i="2"/>
  <c r="L7" i="2"/>
  <c r="L9" i="2"/>
  <c r="L11" i="2"/>
  <c r="L12" i="2"/>
  <c r="L13" i="2"/>
  <c r="L14" i="2"/>
  <c r="L15" i="2"/>
  <c r="L16" i="2"/>
  <c r="L17" i="2"/>
  <c r="L18" i="2"/>
  <c r="L20" i="2"/>
  <c r="L22" i="2"/>
  <c r="L24" i="2"/>
  <c r="L25" i="2"/>
  <c r="L26" i="2"/>
  <c r="L27" i="2"/>
  <c r="L28" i="2"/>
  <c r="L29" i="2"/>
  <c r="L31" i="2"/>
  <c r="L33" i="2"/>
  <c r="L34" i="2"/>
  <c r="L40" i="2"/>
  <c r="L41" i="2"/>
  <c r="L42" i="2"/>
  <c r="L46" i="2"/>
  <c r="L47" i="2"/>
  <c r="L48" i="2"/>
  <c r="L49" i="2"/>
  <c r="L50" i="2"/>
  <c r="L51" i="2"/>
  <c r="L52" i="2"/>
  <c r="L73" i="2"/>
  <c r="L74" i="2"/>
  <c r="L75" i="2"/>
  <c r="L76" i="2"/>
  <c r="L78" i="2"/>
  <c r="L79" i="2"/>
  <c r="L80" i="2"/>
  <c r="L81" i="2"/>
  <c r="L83" i="2"/>
  <c r="L84" i="2"/>
  <c r="L86" i="2"/>
  <c r="L87" i="2"/>
  <c r="L88" i="2"/>
  <c r="L89" i="2"/>
  <c r="L90" i="2"/>
  <c r="L91" i="2"/>
  <c r="L92" i="2"/>
  <c r="L36" i="2"/>
  <c r="L37" i="2"/>
  <c r="L54" i="2"/>
  <c r="L57" i="2"/>
  <c r="L53" i="2"/>
  <c r="L55" i="2"/>
  <c r="L19" i="2"/>
  <c r="L94" i="2"/>
  <c r="L30" i="2"/>
  <c r="L56" i="2"/>
  <c r="L21" i="2"/>
  <c r="L23" i="2"/>
  <c r="L38" i="2"/>
  <c r="L65" i="2"/>
  <c r="L66" i="2"/>
  <c r="L67" i="2"/>
  <c r="L68" i="2"/>
  <c r="L69" i="2"/>
  <c r="L70" i="2"/>
  <c r="L71" i="2"/>
  <c r="L77" i="2"/>
  <c r="L8" i="2"/>
  <c r="L58" i="2"/>
  <c r="L59" i="2"/>
  <c r="L60" i="2"/>
  <c r="L61" i="2"/>
  <c r="L63" i="2"/>
  <c r="L64" i="2"/>
  <c r="L43" i="2"/>
  <c r="L44" i="2"/>
  <c r="L39" i="2"/>
  <c r="L10" i="2"/>
  <c r="L72" i="2"/>
  <c r="L82" i="2"/>
  <c r="L4" i="2"/>
  <c r="L62" i="2"/>
  <c r="L95" i="2"/>
  <c r="L32" i="2"/>
  <c r="L35" i="2"/>
  <c r="L2" i="2"/>
  <c r="T3" i="2"/>
  <c r="T5" i="2"/>
  <c r="T6" i="2"/>
  <c r="T7" i="2"/>
  <c r="T9" i="2"/>
  <c r="T11" i="2"/>
  <c r="T12" i="2"/>
  <c r="T13" i="2"/>
  <c r="T14" i="2"/>
  <c r="T15" i="2"/>
  <c r="T16" i="2"/>
  <c r="T17" i="2"/>
  <c r="T18" i="2"/>
  <c r="T20" i="2"/>
  <c r="T22" i="2"/>
  <c r="T24" i="2"/>
  <c r="T25" i="2"/>
  <c r="T26" i="2"/>
  <c r="T27" i="2"/>
  <c r="T28" i="2"/>
  <c r="T29" i="2"/>
  <c r="T31" i="2"/>
  <c r="T33" i="2"/>
  <c r="T34" i="2"/>
  <c r="T40" i="2"/>
  <c r="T41" i="2"/>
  <c r="T42" i="2"/>
  <c r="T46" i="2"/>
  <c r="T47" i="2"/>
  <c r="T48" i="2"/>
  <c r="T49" i="2"/>
  <c r="T50" i="2"/>
  <c r="T51" i="2"/>
  <c r="T52" i="2"/>
  <c r="T73" i="2"/>
  <c r="T74" i="2"/>
  <c r="T75" i="2"/>
  <c r="T76" i="2"/>
  <c r="T78" i="2"/>
  <c r="T79" i="2"/>
  <c r="T80" i="2"/>
  <c r="T81" i="2"/>
  <c r="T83" i="2"/>
  <c r="T84" i="2"/>
  <c r="T86" i="2"/>
  <c r="T87" i="2"/>
  <c r="T88" i="2"/>
  <c r="T89" i="2"/>
  <c r="T90" i="2"/>
  <c r="T91" i="2"/>
  <c r="T92" i="2"/>
  <c r="T36" i="2"/>
  <c r="T37" i="2"/>
  <c r="T54" i="2"/>
  <c r="T57" i="2"/>
  <c r="T53" i="2"/>
  <c r="T55" i="2"/>
  <c r="T19" i="2"/>
  <c r="T94" i="2"/>
  <c r="T30" i="2"/>
  <c r="T56" i="2"/>
  <c r="T21" i="2"/>
  <c r="T23" i="2"/>
  <c r="T38" i="2"/>
  <c r="T65" i="2"/>
  <c r="T66" i="2"/>
  <c r="T67" i="2"/>
  <c r="T68" i="2"/>
  <c r="T69" i="2"/>
  <c r="T70" i="2"/>
  <c r="T71" i="2"/>
  <c r="T77" i="2"/>
  <c r="T8" i="2"/>
  <c r="T58" i="2"/>
  <c r="T59" i="2"/>
  <c r="T60" i="2"/>
  <c r="T61" i="2"/>
  <c r="T63" i="2"/>
  <c r="T64" i="2"/>
  <c r="T43" i="2"/>
  <c r="T44" i="2"/>
  <c r="T39" i="2"/>
  <c r="T10" i="2"/>
  <c r="T72" i="2"/>
  <c r="T82" i="2"/>
  <c r="T4" i="2"/>
  <c r="T62" i="2"/>
  <c r="T95" i="2"/>
  <c r="T32" i="2"/>
  <c r="T35" i="2"/>
  <c r="T2" i="2"/>
  <c r="Q7" i="1" l="1"/>
  <c r="Q15" i="1"/>
  <c r="Q23" i="1"/>
  <c r="Q31" i="1"/>
  <c r="Q39" i="1"/>
  <c r="Q46" i="1"/>
  <c r="Q54" i="1"/>
  <c r="Q20" i="1"/>
  <c r="Q8" i="1"/>
  <c r="Q16" i="1"/>
  <c r="Q24" i="1"/>
  <c r="Q32" i="1"/>
  <c r="Q40" i="1"/>
  <c r="Q47" i="1"/>
  <c r="Q55" i="1"/>
  <c r="Q28" i="1"/>
  <c r="Q9" i="1"/>
  <c r="Q17" i="1"/>
  <c r="Q25" i="1"/>
  <c r="Q33" i="1"/>
  <c r="Q41" i="1"/>
  <c r="Q48" i="1"/>
  <c r="Q56" i="1"/>
  <c r="Q44" i="1"/>
  <c r="Q10" i="1"/>
  <c r="Q18" i="1"/>
  <c r="Q26" i="1"/>
  <c r="Q34" i="1"/>
  <c r="Q42" i="1"/>
  <c r="Q49" i="1"/>
  <c r="Q4" i="1"/>
  <c r="Q51" i="1"/>
  <c r="Q11" i="1"/>
  <c r="Q19" i="1"/>
  <c r="Q27" i="1"/>
  <c r="Q35" i="1"/>
  <c r="Q43" i="1"/>
  <c r="Q50" i="1"/>
  <c r="Q12" i="1"/>
  <c r="Q5" i="1"/>
  <c r="Q13" i="1"/>
  <c r="Q21" i="1"/>
  <c r="Q29" i="1"/>
  <c r="Q37" i="1"/>
  <c r="Q52" i="1"/>
  <c r="Q6" i="1"/>
  <c r="Q14" i="1"/>
  <c r="Q22" i="1"/>
  <c r="Q30" i="1"/>
  <c r="Q38" i="1"/>
  <c r="Q45" i="1"/>
  <c r="Q53" i="1"/>
  <c r="Q36" i="1"/>
  <c r="E20" i="1"/>
  <c r="I7" i="1"/>
  <c r="I15" i="1"/>
  <c r="I23" i="1"/>
  <c r="I31" i="1"/>
  <c r="I39" i="1"/>
  <c r="I46" i="1"/>
  <c r="I54" i="1"/>
  <c r="J5" i="1"/>
  <c r="G5" i="1" s="1"/>
  <c r="J13" i="1"/>
  <c r="G13" i="1" s="1"/>
  <c r="J21" i="1"/>
  <c r="G21" i="1" s="1"/>
  <c r="J29" i="1"/>
  <c r="G29" i="1" s="1"/>
  <c r="J37" i="1"/>
  <c r="J52" i="1"/>
  <c r="G52" i="1" s="1"/>
  <c r="J10" i="1"/>
  <c r="G10" i="1" s="1"/>
  <c r="I8" i="1"/>
  <c r="I16" i="1"/>
  <c r="I24" i="1"/>
  <c r="I32" i="1"/>
  <c r="I40" i="1"/>
  <c r="I47" i="1"/>
  <c r="I55" i="1"/>
  <c r="J6" i="1"/>
  <c r="G6" i="1" s="1"/>
  <c r="J14" i="1"/>
  <c r="J22" i="1"/>
  <c r="G22" i="1" s="1"/>
  <c r="J30" i="1"/>
  <c r="G30" i="1" s="1"/>
  <c r="J38" i="1"/>
  <c r="J45" i="1"/>
  <c r="J53" i="1"/>
  <c r="G53" i="1" s="1"/>
  <c r="I20" i="1"/>
  <c r="J26" i="1"/>
  <c r="G26" i="1" s="1"/>
  <c r="I9" i="1"/>
  <c r="I17" i="1"/>
  <c r="I25" i="1"/>
  <c r="I33" i="1"/>
  <c r="I41" i="1"/>
  <c r="I48" i="1"/>
  <c r="I56" i="1"/>
  <c r="J7" i="1"/>
  <c r="G7" i="1" s="1"/>
  <c r="J15" i="1"/>
  <c r="J23" i="1"/>
  <c r="G23" i="1" s="1"/>
  <c r="J31" i="1"/>
  <c r="G31" i="1" s="1"/>
  <c r="J39" i="1"/>
  <c r="G39" i="1" s="1"/>
  <c r="J46" i="1"/>
  <c r="J54" i="1"/>
  <c r="G54" i="1" s="1"/>
  <c r="I36" i="1"/>
  <c r="J4" i="1"/>
  <c r="G4" i="1" s="1"/>
  <c r="I10" i="1"/>
  <c r="I18" i="1"/>
  <c r="I26" i="1"/>
  <c r="I34" i="1"/>
  <c r="I42" i="1"/>
  <c r="I49" i="1"/>
  <c r="I4" i="1"/>
  <c r="J8" i="1"/>
  <c r="G8" i="1" s="1"/>
  <c r="J16" i="1"/>
  <c r="J24" i="1"/>
  <c r="G24" i="1" s="1"/>
  <c r="J32" i="1"/>
  <c r="G32" i="1" s="1"/>
  <c r="J40" i="1"/>
  <c r="G40" i="1" s="1"/>
  <c r="J47" i="1"/>
  <c r="G47" i="1" s="1"/>
  <c r="J55" i="1"/>
  <c r="G55" i="1" s="1"/>
  <c r="I44" i="1"/>
  <c r="J34" i="1"/>
  <c r="G34" i="1" s="1"/>
  <c r="I11" i="1"/>
  <c r="I19" i="1"/>
  <c r="I27" i="1"/>
  <c r="I35" i="1"/>
  <c r="I43" i="1"/>
  <c r="I50" i="1"/>
  <c r="J9" i="1"/>
  <c r="J17" i="1"/>
  <c r="G17" i="1" s="1"/>
  <c r="J25" i="1"/>
  <c r="G25" i="1" s="1"/>
  <c r="J33" i="1"/>
  <c r="J41" i="1"/>
  <c r="J48" i="1"/>
  <c r="G48" i="1" s="1"/>
  <c r="J56" i="1"/>
  <c r="G56" i="1" s="1"/>
  <c r="I51" i="1"/>
  <c r="J42" i="1"/>
  <c r="G42" i="1" s="1"/>
  <c r="I5" i="1"/>
  <c r="I13" i="1"/>
  <c r="I21" i="1"/>
  <c r="I29" i="1"/>
  <c r="I37" i="1"/>
  <c r="I52" i="1"/>
  <c r="J11" i="1"/>
  <c r="J19" i="1"/>
  <c r="J27" i="1"/>
  <c r="G27" i="1" s="1"/>
  <c r="J35" i="1"/>
  <c r="J43" i="1"/>
  <c r="G43" i="1" s="1"/>
  <c r="J50" i="1"/>
  <c r="G50" i="1" s="1"/>
  <c r="I12" i="1"/>
  <c r="J18" i="1"/>
  <c r="G18" i="1" s="1"/>
  <c r="I6" i="1"/>
  <c r="I14" i="1"/>
  <c r="I22" i="1"/>
  <c r="I30" i="1"/>
  <c r="I38" i="1"/>
  <c r="I45" i="1"/>
  <c r="I53" i="1"/>
  <c r="J12" i="1"/>
  <c r="J20" i="1"/>
  <c r="G20" i="1" s="1"/>
  <c r="J28" i="1"/>
  <c r="G28" i="1" s="1"/>
  <c r="J36" i="1"/>
  <c r="G36" i="1" s="1"/>
  <c r="J44" i="1"/>
  <c r="G44" i="1" s="1"/>
  <c r="J51" i="1"/>
  <c r="G51" i="1" s="1"/>
  <c r="I28" i="1"/>
  <c r="J49" i="1"/>
  <c r="G49" i="1" s="1"/>
  <c r="I38" i="4"/>
  <c r="I74" i="4"/>
  <c r="I6" i="4"/>
  <c r="I58" i="4"/>
  <c r="I60" i="4"/>
  <c r="I17" i="4"/>
  <c r="I86" i="4"/>
  <c r="I71" i="4"/>
  <c r="I69" i="4"/>
  <c r="I49" i="4"/>
  <c r="I63" i="4"/>
  <c r="I29" i="4"/>
  <c r="I31" i="4"/>
  <c r="I59" i="4"/>
  <c r="I54" i="4"/>
  <c r="I27" i="4"/>
  <c r="I68" i="4"/>
  <c r="I51" i="4"/>
  <c r="I12" i="4"/>
  <c r="I26" i="4"/>
  <c r="I57" i="4"/>
  <c r="I81" i="4"/>
  <c r="I16" i="4"/>
  <c r="I36" i="4"/>
  <c r="I43" i="4"/>
  <c r="I90" i="4"/>
  <c r="I18" i="4"/>
  <c r="I41" i="4"/>
  <c r="I73" i="4"/>
  <c r="I9" i="4"/>
  <c r="I15" i="4"/>
  <c r="I14" i="4"/>
  <c r="I37" i="4"/>
  <c r="I20" i="4"/>
  <c r="I35" i="4"/>
  <c r="I83" i="4"/>
  <c r="I10" i="4"/>
  <c r="I33" i="4"/>
  <c r="I64" i="4"/>
  <c r="I87" i="4"/>
  <c r="I8" i="4"/>
  <c r="I7" i="4"/>
  <c r="I21" i="4"/>
  <c r="I75" i="4"/>
  <c r="I25" i="4"/>
  <c r="I79" i="4"/>
  <c r="I93" i="4"/>
  <c r="I39" i="4"/>
  <c r="I45" i="4"/>
  <c r="I5" i="4"/>
  <c r="I19" i="4"/>
  <c r="I77" i="4"/>
  <c r="I56" i="4"/>
  <c r="I13" i="4"/>
  <c r="I30" i="4"/>
  <c r="I91" i="4"/>
  <c r="I11" i="4"/>
  <c r="I66" i="4"/>
  <c r="I28" i="4"/>
  <c r="I48" i="4"/>
  <c r="I72" i="4"/>
  <c r="I70" i="4"/>
  <c r="I85" i="4"/>
  <c r="I50" i="4"/>
  <c r="I84" i="4"/>
  <c r="I55" i="4"/>
  <c r="I78" i="4"/>
  <c r="I53" i="4"/>
  <c r="I82" i="4"/>
  <c r="I4" i="4"/>
  <c r="I89" i="4"/>
  <c r="I40" i="4"/>
  <c r="I62" i="4"/>
  <c r="I22" i="4"/>
  <c r="I76" i="4"/>
  <c r="I92" i="4"/>
  <c r="I42" i="4"/>
  <c r="I80" i="4"/>
  <c r="I44" i="4"/>
  <c r="I32" i="4"/>
  <c r="I47" i="4"/>
  <c r="I46" i="4"/>
  <c r="I61" i="4"/>
  <c r="I67" i="4"/>
  <c r="I52" i="4"/>
  <c r="I34" i="4"/>
  <c r="I65" i="4"/>
  <c r="I88" i="4"/>
  <c r="I24" i="4"/>
  <c r="I23" i="4"/>
  <c r="G41" i="1"/>
  <c r="E4" i="1"/>
  <c r="E50" i="1"/>
  <c r="E53" i="1"/>
  <c r="F38" i="1"/>
  <c r="G38" i="1"/>
  <c r="F35" i="1"/>
  <c r="G35" i="1"/>
  <c r="F33" i="1"/>
  <c r="G33" i="1"/>
  <c r="F12" i="1"/>
  <c r="G12" i="1"/>
  <c r="F16" i="1"/>
  <c r="G16" i="1"/>
  <c r="F7" i="1"/>
  <c r="F37" i="1"/>
  <c r="G37" i="1"/>
  <c r="F8" i="1"/>
  <c r="F14" i="1"/>
  <c r="G14" i="1"/>
  <c r="F45" i="1"/>
  <c r="G45" i="1"/>
  <c r="F11" i="1"/>
  <c r="G11" i="1"/>
  <c r="F34" i="1"/>
  <c r="F15" i="1"/>
  <c r="G15" i="1"/>
  <c r="F39" i="1"/>
  <c r="F9" i="1"/>
  <c r="G9" i="1"/>
  <c r="F46" i="1"/>
  <c r="G46" i="1"/>
  <c r="F19" i="1"/>
  <c r="G19" i="1"/>
  <c r="F40" i="1"/>
  <c r="F10" i="1"/>
  <c r="F17" i="1"/>
  <c r="E17" i="1"/>
  <c r="P8" i="1"/>
  <c r="P16" i="1"/>
  <c r="P24" i="1"/>
  <c r="P32" i="1"/>
  <c r="P40" i="1"/>
  <c r="P47" i="1"/>
  <c r="P55" i="1"/>
  <c r="P42" i="1"/>
  <c r="P13" i="1"/>
  <c r="P52" i="1"/>
  <c r="P9" i="1"/>
  <c r="P17" i="1"/>
  <c r="P25" i="1"/>
  <c r="P33" i="1"/>
  <c r="P41" i="1"/>
  <c r="P48" i="1"/>
  <c r="P56" i="1"/>
  <c r="P34" i="1"/>
  <c r="P4" i="1"/>
  <c r="P5" i="1"/>
  <c r="P10" i="1"/>
  <c r="P18" i="1"/>
  <c r="P26" i="1"/>
  <c r="P49" i="1"/>
  <c r="P11" i="1"/>
  <c r="P19" i="1"/>
  <c r="P27" i="1"/>
  <c r="P35" i="1"/>
  <c r="P43" i="1"/>
  <c r="P50" i="1"/>
  <c r="P21" i="1"/>
  <c r="P12" i="1"/>
  <c r="P20" i="1"/>
  <c r="P28" i="1"/>
  <c r="P36" i="1"/>
  <c r="P44" i="1"/>
  <c r="P51" i="1"/>
  <c r="P29" i="1"/>
  <c r="P6" i="1"/>
  <c r="R6" i="1" s="1"/>
  <c r="P14" i="1"/>
  <c r="R14" i="1" s="1"/>
  <c r="P22" i="1"/>
  <c r="P30" i="1"/>
  <c r="P38" i="1"/>
  <c r="P45" i="1"/>
  <c r="P53" i="1"/>
  <c r="P15" i="1"/>
  <c r="R15" i="1" s="1"/>
  <c r="P31" i="1"/>
  <c r="P46" i="1"/>
  <c r="R46" i="1" s="1"/>
  <c r="P37" i="1"/>
  <c r="P7" i="1"/>
  <c r="P23" i="1"/>
  <c r="P39" i="1"/>
  <c r="P54" i="1"/>
  <c r="E25" i="1"/>
  <c r="E52" i="1"/>
  <c r="E15" i="1"/>
  <c r="E24" i="1"/>
  <c r="E41" i="1"/>
  <c r="E49" i="1"/>
  <c r="E44" i="1"/>
  <c r="E33" i="1"/>
  <c r="E16" i="1"/>
  <c r="E6" i="1"/>
  <c r="E23" i="1"/>
  <c r="E32" i="1"/>
  <c r="E48" i="1"/>
  <c r="E42" i="1"/>
  <c r="E5" i="1"/>
  <c r="E14" i="1"/>
  <c r="E31" i="1"/>
  <c r="E40" i="1"/>
  <c r="E56" i="1"/>
  <c r="E11" i="1"/>
  <c r="E28" i="1"/>
  <c r="E22" i="1"/>
  <c r="E39" i="1"/>
  <c r="E47" i="1"/>
  <c r="E10" i="1"/>
  <c r="E19" i="1"/>
  <c r="E51" i="1"/>
  <c r="E21" i="1"/>
  <c r="E30" i="1"/>
  <c r="E46" i="1"/>
  <c r="E55" i="1"/>
  <c r="E18" i="1"/>
  <c r="E27" i="1"/>
  <c r="E29" i="1"/>
  <c r="E38" i="1"/>
  <c r="E54" i="1"/>
  <c r="E9" i="1"/>
  <c r="E26" i="1"/>
  <c r="E35" i="1"/>
  <c r="E12" i="1"/>
  <c r="E37" i="1"/>
  <c r="E45" i="1"/>
  <c r="E8" i="1"/>
  <c r="E34" i="1"/>
  <c r="E43" i="1"/>
  <c r="E36" i="1"/>
  <c r="F41" i="1"/>
  <c r="E7" i="1"/>
  <c r="H6" i="1"/>
  <c r="H14" i="1"/>
  <c r="H22" i="1"/>
  <c r="H30" i="1"/>
  <c r="H38" i="1"/>
  <c r="H45" i="1"/>
  <c r="H53" i="1"/>
  <c r="H46" i="1"/>
  <c r="H55" i="1"/>
  <c r="H7" i="1"/>
  <c r="H15" i="1"/>
  <c r="H23" i="1"/>
  <c r="K23" i="1" s="1"/>
  <c r="H31" i="1"/>
  <c r="H39" i="1"/>
  <c r="H54" i="1"/>
  <c r="H8" i="1"/>
  <c r="H16" i="1"/>
  <c r="H24" i="1"/>
  <c r="H32" i="1"/>
  <c r="H40" i="1"/>
  <c r="H47" i="1"/>
  <c r="H9" i="1"/>
  <c r="H17" i="1"/>
  <c r="H25" i="1"/>
  <c r="H33" i="1"/>
  <c r="H41" i="1"/>
  <c r="H48" i="1"/>
  <c r="H56" i="1"/>
  <c r="H49" i="1"/>
  <c r="H5" i="1"/>
  <c r="H13" i="1"/>
  <c r="H21" i="1"/>
  <c r="H29" i="1"/>
  <c r="H37" i="1"/>
  <c r="H10" i="1"/>
  <c r="H18" i="1"/>
  <c r="K18" i="1" s="1"/>
  <c r="H26" i="1"/>
  <c r="H34" i="1"/>
  <c r="H42" i="1"/>
  <c r="H4" i="1"/>
  <c r="H11" i="1"/>
  <c r="K11" i="1" s="1"/>
  <c r="H19" i="1"/>
  <c r="H27" i="1"/>
  <c r="H35" i="1"/>
  <c r="H43" i="1"/>
  <c r="H50" i="1"/>
  <c r="H52" i="1"/>
  <c r="K52" i="1" s="1"/>
  <c r="H12" i="1"/>
  <c r="H20" i="1"/>
  <c r="H28" i="1"/>
  <c r="H36" i="1"/>
  <c r="H44" i="1"/>
  <c r="H51" i="1"/>
  <c r="R35" i="1"/>
  <c r="R16" i="1"/>
  <c r="R42" i="1"/>
  <c r="R30" i="1" l="1"/>
  <c r="K17" i="1"/>
  <c r="K6" i="1"/>
  <c r="R41" i="1"/>
  <c r="R26" i="1"/>
  <c r="K29" i="1"/>
  <c r="K35" i="1"/>
  <c r="K26" i="1"/>
  <c r="R12" i="1"/>
  <c r="R56" i="1"/>
  <c r="R19" i="1"/>
  <c r="K15" i="1"/>
  <c r="R18" i="1"/>
  <c r="K34" i="1"/>
  <c r="K5" i="1"/>
  <c r="K27" i="1"/>
  <c r="K48" i="1"/>
  <c r="K39" i="1"/>
  <c r="K41" i="1"/>
  <c r="K47" i="1"/>
  <c r="K38" i="1"/>
  <c r="K53" i="1"/>
  <c r="K22" i="1"/>
  <c r="K25" i="1"/>
  <c r="K32" i="1"/>
  <c r="K55" i="1"/>
  <c r="K40" i="1"/>
  <c r="K54" i="1"/>
  <c r="R5" i="1"/>
  <c r="K37" i="1"/>
  <c r="K31" i="1"/>
  <c r="R29" i="1"/>
  <c r="R45" i="1"/>
  <c r="R9" i="1"/>
  <c r="R50" i="1"/>
  <c r="R34" i="1"/>
  <c r="R8" i="1"/>
  <c r="R17" i="1"/>
  <c r="K10" i="1"/>
  <c r="R53" i="1"/>
  <c r="K16" i="1"/>
  <c r="R7" i="1"/>
  <c r="R40" i="1"/>
  <c r="R54" i="1"/>
  <c r="R11" i="1"/>
  <c r="R38" i="1"/>
  <c r="K20" i="1"/>
  <c r="R28" i="1"/>
  <c r="R47" i="1"/>
  <c r="R44" i="1"/>
  <c r="R10" i="1"/>
  <c r="R27" i="1"/>
  <c r="K33" i="1"/>
  <c r="K7" i="1"/>
  <c r="R32" i="1"/>
  <c r="K21" i="1"/>
  <c r="R22" i="1"/>
  <c r="R25" i="1"/>
  <c r="K30" i="1"/>
  <c r="K19" i="1"/>
  <c r="R13" i="1"/>
  <c r="R31" i="1"/>
  <c r="R48" i="1"/>
  <c r="K36" i="1"/>
  <c r="K50" i="1"/>
  <c r="K46" i="1"/>
  <c r="K45" i="1"/>
  <c r="K56" i="1"/>
  <c r="K8" i="1"/>
  <c r="K49" i="1"/>
  <c r="K14" i="1"/>
  <c r="K43" i="1"/>
  <c r="K51" i="1"/>
  <c r="K12" i="1"/>
  <c r="K24" i="1"/>
  <c r="K9" i="1"/>
  <c r="K44" i="1"/>
  <c r="K28" i="1"/>
  <c r="K13" i="1"/>
  <c r="K42" i="1"/>
  <c r="R39" i="1"/>
  <c r="R37" i="1"/>
  <c r="R49" i="1"/>
  <c r="R36" i="1"/>
  <c r="R21" i="1"/>
  <c r="R43" i="1"/>
  <c r="R24" i="1"/>
  <c r="R33" i="1"/>
  <c r="R51" i="1"/>
  <c r="R55" i="1"/>
  <c r="R20" i="1"/>
  <c r="R23" i="1"/>
  <c r="R52" i="1"/>
  <c r="R4" i="1"/>
  <c r="K4" i="1"/>
</calcChain>
</file>

<file path=xl/sharedStrings.xml><?xml version="1.0" encoding="utf-8"?>
<sst xmlns="http://schemas.openxmlformats.org/spreadsheetml/2006/main" count="3557" uniqueCount="572">
  <si>
    <t>College</t>
  </si>
  <si>
    <t>Course</t>
  </si>
  <si>
    <t>CNAS</t>
  </si>
  <si>
    <t>BIOL 005A</t>
  </si>
  <si>
    <t>BIOL 005B</t>
  </si>
  <si>
    <t>BIOL 005C</t>
  </si>
  <si>
    <t>CHEM 001A</t>
  </si>
  <si>
    <t>CHEM 001C</t>
  </si>
  <si>
    <t>CHEM 001W</t>
  </si>
  <si>
    <t>ENSC 001</t>
  </si>
  <si>
    <t>MATH 004</t>
  </si>
  <si>
    <t>MATH 005</t>
  </si>
  <si>
    <t>MATH 022</t>
  </si>
  <si>
    <t>MATH 006A</t>
  </si>
  <si>
    <t>MATH 006B</t>
  </si>
  <si>
    <t>MATH 007A</t>
  </si>
  <si>
    <t>MATH 007B</t>
  </si>
  <si>
    <t>MATH 009A</t>
  </si>
  <si>
    <t>MATH 009B</t>
  </si>
  <si>
    <t>MATH 009C</t>
  </si>
  <si>
    <t>PHYS 040A</t>
  </si>
  <si>
    <t>PHYS 040C</t>
  </si>
  <si>
    <t>BCOE</t>
  </si>
  <si>
    <t>CHASS</t>
  </si>
  <si>
    <t>OTHER</t>
  </si>
  <si>
    <t>BUS 010</t>
  </si>
  <si>
    <t>ED</t>
  </si>
  <si>
    <t>EDUC 005</t>
  </si>
  <si>
    <t>EDUC 010</t>
  </si>
  <si>
    <t>CS 005</t>
  </si>
  <si>
    <t>CS 006</t>
  </si>
  <si>
    <t>CS 008</t>
  </si>
  <si>
    <t>CS 010</t>
  </si>
  <si>
    <t>CS 012</t>
  </si>
  <si>
    <t>CS 061</t>
  </si>
  <si>
    <t>ECON 002</t>
  </si>
  <si>
    <t>ECON 003</t>
  </si>
  <si>
    <t>ETST 001</t>
  </si>
  <si>
    <t>ETST 002</t>
  </si>
  <si>
    <t>ETST 003</t>
  </si>
  <si>
    <t>HIST 010</t>
  </si>
  <si>
    <t>HIST 020</t>
  </si>
  <si>
    <t>MCS 001</t>
  </si>
  <si>
    <t>PHIL 001</t>
  </si>
  <si>
    <t>POSC 010</t>
  </si>
  <si>
    <t>POSC 015</t>
  </si>
  <si>
    <t>POSC 020</t>
  </si>
  <si>
    <t>PSYC 001</t>
  </si>
  <si>
    <t>PSYC 002</t>
  </si>
  <si>
    <t>RLST 012</t>
  </si>
  <si>
    <t>EE 001A</t>
  </si>
  <si>
    <t>ANTH 001</t>
  </si>
  <si>
    <t>ANTH 002</t>
  </si>
  <si>
    <t>ANTH 005</t>
  </si>
  <si>
    <t>HIST 015</t>
  </si>
  <si>
    <t>SOC 001</t>
  </si>
  <si>
    <t>SOC 010</t>
  </si>
  <si>
    <t>Term</t>
  </si>
  <si>
    <t>Department</t>
  </si>
  <si>
    <t>Subject</t>
  </si>
  <si>
    <t>Section</t>
  </si>
  <si>
    <t>CRN</t>
  </si>
  <si>
    <t>Status</t>
  </si>
  <si>
    <t>Enrollment Max</t>
  </si>
  <si>
    <t>Enrollment Actual</t>
  </si>
  <si>
    <t>Days</t>
  </si>
  <si>
    <t>Start Time</t>
  </si>
  <si>
    <t>End Time</t>
  </si>
  <si>
    <t>Room Attribute</t>
  </si>
  <si>
    <t>Classroom</t>
  </si>
  <si>
    <t>Room Capacity</t>
  </si>
  <si>
    <t>201840</t>
  </si>
  <si>
    <t>HS</t>
  </si>
  <si>
    <t>ANTH</t>
  </si>
  <si>
    <t>001</t>
  </si>
  <si>
    <t>10107</t>
  </si>
  <si>
    <t>A</t>
  </si>
  <si>
    <t>MWF</t>
  </si>
  <si>
    <t>LC</t>
  </si>
  <si>
    <t>UNLH 1000</t>
  </si>
  <si>
    <t>002</t>
  </si>
  <si>
    <t>10129</t>
  </si>
  <si>
    <t>GE</t>
  </si>
  <si>
    <t>BRNHL B118</t>
  </si>
  <si>
    <t>NA</t>
  </si>
  <si>
    <t>BIOL</t>
  </si>
  <si>
    <t>005A</t>
  </si>
  <si>
    <t>10836</t>
  </si>
  <si>
    <t>030</t>
  </si>
  <si>
    <t>10852</t>
  </si>
  <si>
    <t>BRNHL A125</t>
  </si>
  <si>
    <t>005B</t>
  </si>
  <si>
    <t>10858</t>
  </si>
  <si>
    <t>LFSC 1500</t>
  </si>
  <si>
    <t>005C</t>
  </si>
  <si>
    <t>10873</t>
  </si>
  <si>
    <t>MSE 116</t>
  </si>
  <si>
    <t>BU</t>
  </si>
  <si>
    <t>BSAD</t>
  </si>
  <si>
    <t>BUS</t>
  </si>
  <si>
    <t>010</t>
  </si>
  <si>
    <t>11562</t>
  </si>
  <si>
    <t>TR</t>
  </si>
  <si>
    <t>UV THE9</t>
  </si>
  <si>
    <t>11563</t>
  </si>
  <si>
    <t>CHEM</t>
  </si>
  <si>
    <t>001A</t>
  </si>
  <si>
    <t>11922</t>
  </si>
  <si>
    <t>MSE 104</t>
  </si>
  <si>
    <t>020</t>
  </si>
  <si>
    <t>11931</t>
  </si>
  <si>
    <t>040</t>
  </si>
  <si>
    <t>11940</t>
  </si>
  <si>
    <t>060</t>
  </si>
  <si>
    <t>11949</t>
  </si>
  <si>
    <t>PHY 2000</t>
  </si>
  <si>
    <t>080</t>
  </si>
  <si>
    <t>11958</t>
  </si>
  <si>
    <t>001C</t>
  </si>
  <si>
    <t>11967</t>
  </si>
  <si>
    <t>EN</t>
  </si>
  <si>
    <t>ENCS</t>
  </si>
  <si>
    <t>CS</t>
  </si>
  <si>
    <t>005</t>
  </si>
  <si>
    <t>12992</t>
  </si>
  <si>
    <t>CHUNG 138</t>
  </si>
  <si>
    <t>006</t>
  </si>
  <si>
    <t>12996</t>
  </si>
  <si>
    <t>HMNSS 1501</t>
  </si>
  <si>
    <t>008</t>
  </si>
  <si>
    <t>13000</t>
  </si>
  <si>
    <t>13001</t>
  </si>
  <si>
    <t>003</t>
  </si>
  <si>
    <t>13002</t>
  </si>
  <si>
    <t>13021</t>
  </si>
  <si>
    <t>13022</t>
  </si>
  <si>
    <t>13023</t>
  </si>
  <si>
    <t>012</t>
  </si>
  <si>
    <t>13040</t>
  </si>
  <si>
    <t>061</t>
  </si>
  <si>
    <t>13048</t>
  </si>
  <si>
    <t>OLMH 1212</t>
  </si>
  <si>
    <t>13049</t>
  </si>
  <si>
    <t>ECE</t>
  </si>
  <si>
    <t>EE</t>
  </si>
  <si>
    <t>13879</t>
  </si>
  <si>
    <t>SESC</t>
  </si>
  <si>
    <t>ENSC</t>
  </si>
  <si>
    <t>14605</t>
  </si>
  <si>
    <t>ETST</t>
  </si>
  <si>
    <t>15066</t>
  </si>
  <si>
    <t>MW</t>
  </si>
  <si>
    <t>HIST</t>
  </si>
  <si>
    <t>15851</t>
  </si>
  <si>
    <t>015</t>
  </si>
  <si>
    <t>15873</t>
  </si>
  <si>
    <t>15896</t>
  </si>
  <si>
    <t>MATH</t>
  </si>
  <si>
    <t>004</t>
  </si>
  <si>
    <t>16340</t>
  </si>
  <si>
    <t>16349</t>
  </si>
  <si>
    <t>16360</t>
  </si>
  <si>
    <t>16369</t>
  </si>
  <si>
    <t>INTN 1020</t>
  </si>
  <si>
    <t>009C</t>
  </si>
  <si>
    <t>16483</t>
  </si>
  <si>
    <t>16487</t>
  </si>
  <si>
    <t>SPR 1102</t>
  </si>
  <si>
    <t>16492</t>
  </si>
  <si>
    <t>16496</t>
  </si>
  <si>
    <t>MCS</t>
  </si>
  <si>
    <t>16839</t>
  </si>
  <si>
    <t>PHIL</t>
  </si>
  <si>
    <t>17604</t>
  </si>
  <si>
    <t>PHAS</t>
  </si>
  <si>
    <t>PHYS</t>
  </si>
  <si>
    <t>040A</t>
  </si>
  <si>
    <t>17982</t>
  </si>
  <si>
    <t>17991</t>
  </si>
  <si>
    <t>040C</t>
  </si>
  <si>
    <t>18030</t>
  </si>
  <si>
    <t>18037</t>
  </si>
  <si>
    <t>POSC</t>
  </si>
  <si>
    <t>18432</t>
  </si>
  <si>
    <t>18445</t>
  </si>
  <si>
    <t>18465</t>
  </si>
  <si>
    <t>PSYC</t>
  </si>
  <si>
    <t>18735</t>
  </si>
  <si>
    <t>18760</t>
  </si>
  <si>
    <t>R</t>
  </si>
  <si>
    <t>RLST</t>
  </si>
  <si>
    <t>19276</t>
  </si>
  <si>
    <t>SOC</t>
  </si>
  <si>
    <t>19389</t>
  </si>
  <si>
    <t>ECON</t>
  </si>
  <si>
    <t>20451</t>
  </si>
  <si>
    <t>20452</t>
  </si>
  <si>
    <t>006A</t>
  </si>
  <si>
    <t>20458</t>
  </si>
  <si>
    <t>WAT 1000</t>
  </si>
  <si>
    <t>006B</t>
  </si>
  <si>
    <t>20463</t>
  </si>
  <si>
    <t>20522</t>
  </si>
  <si>
    <t>OLMH 1208</t>
  </si>
  <si>
    <t>20584</t>
  </si>
  <si>
    <t>20669</t>
  </si>
  <si>
    <t>21318</t>
  </si>
  <si>
    <t>21976</t>
  </si>
  <si>
    <t>22466</t>
  </si>
  <si>
    <t>23178</t>
  </si>
  <si>
    <t>23185</t>
  </si>
  <si>
    <t>EDUC</t>
  </si>
  <si>
    <t>23235</t>
  </si>
  <si>
    <t>UV THE8</t>
  </si>
  <si>
    <t>009A</t>
  </si>
  <si>
    <t>23318</t>
  </si>
  <si>
    <t>23319</t>
  </si>
  <si>
    <t>23324</t>
  </si>
  <si>
    <t>009B</t>
  </si>
  <si>
    <t>23339</t>
  </si>
  <si>
    <t>23343</t>
  </si>
  <si>
    <t>23350</t>
  </si>
  <si>
    <t>23355</t>
  </si>
  <si>
    <t>022</t>
  </si>
  <si>
    <t>23429</t>
  </si>
  <si>
    <t>23644</t>
  </si>
  <si>
    <t>007A</t>
  </si>
  <si>
    <t>23674</t>
  </si>
  <si>
    <t>23675</t>
  </si>
  <si>
    <t>23676</t>
  </si>
  <si>
    <t>007B</t>
  </si>
  <si>
    <t>23679</t>
  </si>
  <si>
    <t>23682</t>
  </si>
  <si>
    <t>23683</t>
  </si>
  <si>
    <t>23718</t>
  </si>
  <si>
    <t>UV THE10</t>
  </si>
  <si>
    <t>23734</t>
  </si>
  <si>
    <t>23839</t>
  </si>
  <si>
    <t>24434</t>
  </si>
  <si>
    <t>24466</t>
  </si>
  <si>
    <t>26123</t>
  </si>
  <si>
    <t>26261</t>
  </si>
  <si>
    <t>26398</t>
  </si>
  <si>
    <t>26737</t>
  </si>
  <si>
    <t>SPR 1340</t>
  </si>
  <si>
    <t>26859</t>
  </si>
  <si>
    <t>BOYHL 1471</t>
  </si>
  <si>
    <t>26862</t>
  </si>
  <si>
    <t>CHUNG 143</t>
  </si>
  <si>
    <t>Enrollment %</t>
  </si>
  <si>
    <t>Room Utilization</t>
  </si>
  <si>
    <t>Meeting Pattern</t>
  </si>
  <si>
    <t>T</t>
  </si>
  <si>
    <t>Time Band</t>
  </si>
  <si>
    <t>Prime Time</t>
  </si>
  <si>
    <t>Max Enrl</t>
  </si>
  <si>
    <t>ANTH 001 001 10107</t>
  </si>
  <si>
    <t>TR 1230-1350</t>
  </si>
  <si>
    <t>Midday (C)</t>
  </si>
  <si>
    <t>Prime</t>
  </si>
  <si>
    <t>ANTH 002 001 10129</t>
  </si>
  <si>
    <t>MWF 0800-0850</t>
  </si>
  <si>
    <t>Morning (B)</t>
  </si>
  <si>
    <t>Non-Prime</t>
  </si>
  <si>
    <t>ANTH 005 001 10142</t>
  </si>
  <si>
    <t>MWF 1000-1050</t>
  </si>
  <si>
    <t>BIOL 005A 001 10836</t>
  </si>
  <si>
    <t>MW 0800-0920</t>
  </si>
  <si>
    <t>BIOL 005A 030 10852</t>
  </si>
  <si>
    <t>MW 0930-1050</t>
  </si>
  <si>
    <t>BIOL 005B 001 10858</t>
  </si>
  <si>
    <t>MW 1230-1350</t>
  </si>
  <si>
    <t>BIOL 005B 030 23644</t>
  </si>
  <si>
    <t>MW 1530-1650</t>
  </si>
  <si>
    <t>Afternoon (D)</t>
  </si>
  <si>
    <t>BIOL 005C 001 10873</t>
  </si>
  <si>
    <t>MW 1400-1520</t>
  </si>
  <si>
    <t>BIOL 005C 040 24434</t>
  </si>
  <si>
    <t>MW 1100-1220</t>
  </si>
  <si>
    <t>BUS 010 001 11562</t>
  </si>
  <si>
    <t>TR 0900-1020</t>
  </si>
  <si>
    <t>BUS 010 002 11563</t>
  </si>
  <si>
    <t>TR 1200-1320</t>
  </si>
  <si>
    <t>CHEM 001A 001 11922</t>
  </si>
  <si>
    <t>CHEM 001A 020 11931</t>
  </si>
  <si>
    <t>CHEM 001A 040 11940</t>
  </si>
  <si>
    <t>TR 1100-1220</t>
  </si>
  <si>
    <t>CHEM 001A 060 11949</t>
  </si>
  <si>
    <t>TR 1400-1520</t>
  </si>
  <si>
    <t>CHEM 001A 080 11958</t>
  </si>
  <si>
    <t>CHEM 001C 001 11967</t>
  </si>
  <si>
    <t>CHEM 001C 020 20669</t>
  </si>
  <si>
    <t>CHEM 001W 001 11976</t>
  </si>
  <si>
    <t>001W</t>
  </si>
  <si>
    <t>MW 0800-0850</t>
  </si>
  <si>
    <t>CS 005 001 12992</t>
  </si>
  <si>
    <t>MWF 1400-1450</t>
  </si>
  <si>
    <t>CS 005 002 23178</t>
  </si>
  <si>
    <t>MWF 1600-1650</t>
  </si>
  <si>
    <t>CS 006 001 12996</t>
  </si>
  <si>
    <t>CS 006 002 23185</t>
  </si>
  <si>
    <t>MWF 1200-1250</t>
  </si>
  <si>
    <t>CS 008 001 13000</t>
  </si>
  <si>
    <t>CS 008 002 13001</t>
  </si>
  <si>
    <t>TR 1530-1650</t>
  </si>
  <si>
    <t>CS 008 003 13002</t>
  </si>
  <si>
    <t>TR 1700-1820</t>
  </si>
  <si>
    <t>Evening (E)</t>
  </si>
  <si>
    <t>CS 010 001 13021</t>
  </si>
  <si>
    <t>CS 010 002 13022</t>
  </si>
  <si>
    <t>CS 010 003 13023</t>
  </si>
  <si>
    <t>CS 010 004 21976</t>
  </si>
  <si>
    <t>CS 010 005 22268</t>
  </si>
  <si>
    <t>CS 012 001 13040</t>
  </si>
  <si>
    <t>MWF 1100-1150</t>
  </si>
  <si>
    <t>CS 061 001 13048</t>
  </si>
  <si>
    <t>TR 0930-1050</t>
  </si>
  <si>
    <t>CS 061 002 13049</t>
  </si>
  <si>
    <t>ECON 002 001 20451</t>
  </si>
  <si>
    <t>ECON 003 001 20452</t>
  </si>
  <si>
    <t>EDUC 005 001 23235</t>
  </si>
  <si>
    <t>EDUC 010 001 23839</t>
  </si>
  <si>
    <t>EE 001A 001 13879</t>
  </si>
  <si>
    <t>ENSC 001 001 14605</t>
  </si>
  <si>
    <t>ETST 001 001 15066</t>
  </si>
  <si>
    <t>ETST 002 001 23718</t>
  </si>
  <si>
    <t>MWF 1430-1520</t>
  </si>
  <si>
    <t>ETST 003 001 23734</t>
  </si>
  <si>
    <t>HIST 010 001 15851</t>
  </si>
  <si>
    <t>MWF 1300-1350</t>
  </si>
  <si>
    <t>HIST 015 001 15873</t>
  </si>
  <si>
    <t>HIST 020 001 15896</t>
  </si>
  <si>
    <t>MATH 004 001 16340</t>
  </si>
  <si>
    <t>MATH 004 020 16349</t>
  </si>
  <si>
    <t>TR 0800-0920</t>
  </si>
  <si>
    <t>MATH 005 001 16360</t>
  </si>
  <si>
    <t>MATH 005 010 16369</t>
  </si>
  <si>
    <t>MATH 005 020 20522</t>
  </si>
  <si>
    <t>MATH 006A 010 20458</t>
  </si>
  <si>
    <t>MATH 006A 020 20584</t>
  </si>
  <si>
    <t>MATH 006A 030 22466</t>
  </si>
  <si>
    <t>MATH 006B 001 20463</t>
  </si>
  <si>
    <t>MATH 007A 001 23674</t>
  </si>
  <si>
    <t>MATH 007A 010 23675</t>
  </si>
  <si>
    <t>MATH 007A 020 23676</t>
  </si>
  <si>
    <t>MATH 007B 001 23679</t>
  </si>
  <si>
    <t>MATH 007B 030 23682</t>
  </si>
  <si>
    <t>MATH 007B 040 23683</t>
  </si>
  <si>
    <t>MATH 009A 001 23318</t>
  </si>
  <si>
    <t>MATH 009A 010 23319</t>
  </si>
  <si>
    <t>MATH 009A 020 23324</t>
  </si>
  <si>
    <t>MATH 009A 030 24825</t>
  </si>
  <si>
    <t>MATH 009A 040 24831</t>
  </si>
  <si>
    <t>MATH 009B 001 23339</t>
  </si>
  <si>
    <t>MATH 009B 010 23343</t>
  </si>
  <si>
    <t>MATH 009B 020 23350</t>
  </si>
  <si>
    <t>MATH 009B 030 23355</t>
  </si>
  <si>
    <t>MATH 009B 040 24466</t>
  </si>
  <si>
    <t>MATH 009B 050 24467</t>
  </si>
  <si>
    <t>MATH 009C 001 16483</t>
  </si>
  <si>
    <t>MATH 009C 010 16487</t>
  </si>
  <si>
    <t>MATH 009C 020 16492</t>
  </si>
  <si>
    <t>MATH 009C 030 16496</t>
  </si>
  <si>
    <t>MATH 022 001 23429</t>
  </si>
  <si>
    <t>MCS 001 001 16839</t>
  </si>
  <si>
    <t>PHIL 001 001 17604</t>
  </si>
  <si>
    <t>TR 1830-1950</t>
  </si>
  <si>
    <t>PHYS 040A 001 17982</t>
  </si>
  <si>
    <t>PHYS 040A 020 17991</t>
  </si>
  <si>
    <t>PHYS 040C 001 18030</t>
  </si>
  <si>
    <t>PHYS 040C 020 18037</t>
  </si>
  <si>
    <t>POSC 010 001 18432</t>
  </si>
  <si>
    <t>POSC 015 001 18445</t>
  </si>
  <si>
    <t>POSC 020 001 18465</t>
  </si>
  <si>
    <t>TR 1330-1450</t>
  </si>
  <si>
    <t>PSYC 001 001 18735</t>
  </si>
  <si>
    <t>PSYC 002 001 18760</t>
  </si>
  <si>
    <t>T 1500-1750</t>
  </si>
  <si>
    <t>RLST 012 001 XL 19276</t>
  </si>
  <si>
    <t>SOC 001 001 19389</t>
  </si>
  <si>
    <t>MW 1830-1950</t>
  </si>
  <si>
    <t>SOC 010 001 21318</t>
  </si>
  <si>
    <t>MWF 1230-1320</t>
  </si>
  <si>
    <t># Sections (201840)</t>
  </si>
  <si>
    <t># Sections (Prototype)</t>
  </si>
  <si>
    <t>Course ID</t>
  </si>
  <si>
    <t># Sections (201940)</t>
  </si>
  <si>
    <t>GSST 001S</t>
  </si>
  <si>
    <t>GSST</t>
  </si>
  <si>
    <t>001S</t>
  </si>
  <si>
    <t>15799</t>
  </si>
  <si>
    <t>GSST 001S 001 15799</t>
  </si>
  <si>
    <t>Total Seats (201840)</t>
  </si>
  <si>
    <t>POSC 005W</t>
  </si>
  <si>
    <t>005W</t>
  </si>
  <si>
    <t>18419</t>
  </si>
  <si>
    <t>POSC 005W 001 18419</t>
  </si>
  <si>
    <t>SOC 002F</t>
  </si>
  <si>
    <t>002F</t>
  </si>
  <si>
    <t>SOC 002F 001 23306</t>
  </si>
  <si>
    <t>MWF 1030-1120</t>
  </si>
  <si>
    <t>Room</t>
  </si>
  <si>
    <t>Start</t>
  </si>
  <si>
    <t>End</t>
  </si>
  <si>
    <t>Fall 2019 Scaffolding List - Course Level</t>
  </si>
  <si>
    <t>Fall 2019 Scaffolding List - Section Level</t>
  </si>
  <si>
    <t>GSOE</t>
  </si>
  <si>
    <t>Course Section</t>
  </si>
  <si>
    <t>Capacity</t>
  </si>
  <si>
    <t>Total Seats Available</t>
  </si>
  <si>
    <t>Average Seats/Section</t>
  </si>
  <si>
    <t>Projected Utilization</t>
  </si>
  <si>
    <t>Village classroom is not available per the lease agreement</t>
  </si>
  <si>
    <t>Classroom is offline for this meeting pattern in a given block</t>
  </si>
  <si>
    <t>*Courses in red fall outside the 8:00 am to 5:00 pm hours</t>
  </si>
  <si>
    <t>*Italicized courses are at Village Standard Times</t>
  </si>
  <si>
    <t>Legend</t>
  </si>
  <si>
    <t>TR 06:30 PM - 07:50 PM</t>
  </si>
  <si>
    <t>PSYC 002 001</t>
  </si>
  <si>
    <t>TR 05:00 PM - 06:20 PM</t>
  </si>
  <si>
    <t>PHIL 001 001</t>
  </si>
  <si>
    <t>CHEM 001A 005</t>
  </si>
  <si>
    <t>PHYS 040C 002</t>
  </si>
  <si>
    <t>CS 008 003</t>
  </si>
  <si>
    <t>MATH 006A 003</t>
  </si>
  <si>
    <t>MATH 009C 004</t>
  </si>
  <si>
    <t>MATH 005 003</t>
  </si>
  <si>
    <t>TR 03:30 PM - 04:50 PM</t>
  </si>
  <si>
    <t>ETST 001 001</t>
  </si>
  <si>
    <t>CHEM 001C 002</t>
  </si>
  <si>
    <t>PHYS 040A 003</t>
  </si>
  <si>
    <t>CS 008 002</t>
  </si>
  <si>
    <t>MATH 009A 003</t>
  </si>
  <si>
    <t>MATH 007B 004</t>
  </si>
  <si>
    <t>TR 02:00 PM - 03:20 PM</t>
  </si>
  <si>
    <t>RLST 012 001</t>
  </si>
  <si>
    <t>ETST 002 001</t>
  </si>
  <si>
    <t>MATH 005 002</t>
  </si>
  <si>
    <t>CS 008 001</t>
  </si>
  <si>
    <t>MATH 004 002</t>
  </si>
  <si>
    <t>MATH 009B 004</t>
  </si>
  <si>
    <t>MATH 007A 003</t>
  </si>
  <si>
    <t>TR 12:30 PM - 01:50 PM</t>
  </si>
  <si>
    <t>HIST 020 001</t>
  </si>
  <si>
    <t>PHYS 040A 002</t>
  </si>
  <si>
    <t>ENSC 001 001</t>
  </si>
  <si>
    <t>EDUC 005 001</t>
  </si>
  <si>
    <t>CS 061 002</t>
  </si>
  <si>
    <t>TR 11:00 AM - 12:20 PM</t>
  </si>
  <si>
    <t>ECON 003 001</t>
  </si>
  <si>
    <t>CHEM 001A 004</t>
  </si>
  <si>
    <t>PHYS 040C 001</t>
  </si>
  <si>
    <t>ETST 003 001</t>
  </si>
  <si>
    <t>MATH 009B 003</t>
  </si>
  <si>
    <t>MATH 009C 003</t>
  </si>
  <si>
    <t>CS 061 001</t>
  </si>
  <si>
    <t>TR 09:30 AM - 10:50 AM</t>
  </si>
  <si>
    <t>ANTH 002 001</t>
  </si>
  <si>
    <t>PHYS 040A 001</t>
  </si>
  <si>
    <t>MATH 022 001</t>
  </si>
  <si>
    <t>MATH 007B 003</t>
  </si>
  <si>
    <t>MATH 006B 001</t>
  </si>
  <si>
    <t>TR 08:00 AM - 09:20 AM</t>
  </si>
  <si>
    <t>MW 06:30 PM - 07:50 PM</t>
  </si>
  <si>
    <t>CHEM 001W 001</t>
  </si>
  <si>
    <t>MW 05:00 PM - 06:20 PM</t>
  </si>
  <si>
    <t>MWF 07:00 PM - 07:50 PM</t>
  </si>
  <si>
    <t>MWF 06:00 PM - 06:50 PM</t>
  </si>
  <si>
    <t>MWF 05:00 PM - 05:50 PM</t>
  </si>
  <si>
    <t>SOC 001 001</t>
  </si>
  <si>
    <t>POSC 020 001</t>
  </si>
  <si>
    <t>CHEM 001A 003</t>
  </si>
  <si>
    <t>BIOL 005C 002</t>
  </si>
  <si>
    <t>EDUC 010 001</t>
  </si>
  <si>
    <t>CS 010 003</t>
  </si>
  <si>
    <t>MW 03:30 PM - 04:50 PM</t>
  </si>
  <si>
    <t>HIST 010 001</t>
  </si>
  <si>
    <t>POSC 005W 001</t>
  </si>
  <si>
    <t>BIOL 005A 002</t>
  </si>
  <si>
    <t>CS 010 002</t>
  </si>
  <si>
    <t>MW 02:00 PM - 03:20 PM</t>
  </si>
  <si>
    <t>MATH 006A 002</t>
  </si>
  <si>
    <t>MWF 04:00 PM - 04:50 PM</t>
  </si>
  <si>
    <t>MATH 009C 002</t>
  </si>
  <si>
    <t>MWF 03:00 PM - 03:50 PM</t>
  </si>
  <si>
    <t>MATH 007A 002</t>
  </si>
  <si>
    <t>CS 005 002</t>
  </si>
  <si>
    <t>MWF 02:00 PM - 02:50 PM</t>
  </si>
  <si>
    <t>CHEM 001A 002</t>
  </si>
  <si>
    <t>GSST 001S 001</t>
  </si>
  <si>
    <t>SOC 010 001</t>
  </si>
  <si>
    <t>CS 010 001</t>
  </si>
  <si>
    <t>MW 12:30 PM - 01:50 PM</t>
  </si>
  <si>
    <t>ANTH 001 001</t>
  </si>
  <si>
    <t>BUS 010 002</t>
  </si>
  <si>
    <t>MCS 001 001</t>
  </si>
  <si>
    <t>POSC 015 001</t>
  </si>
  <si>
    <t>ANTH 005 001</t>
  </si>
  <si>
    <t>SOC 002F 001</t>
  </si>
  <si>
    <t>MW 11:00 AM - 12:20 PM</t>
  </si>
  <si>
    <t>MATH 006A 001</t>
  </si>
  <si>
    <t>MATH 004 001</t>
  </si>
  <si>
    <t>MATH 007B 002</t>
  </si>
  <si>
    <t>MWF 01:00 PM - 01:50 PM</t>
  </si>
  <si>
    <t>CS 006 001</t>
  </si>
  <si>
    <t>MATH 009A 002</t>
  </si>
  <si>
    <t>MWF 12:00 PM - 12:50 PM</t>
  </si>
  <si>
    <t>MATH 005 001</t>
  </si>
  <si>
    <t>MATH 009B 002</t>
  </si>
  <si>
    <t>MATH 007A 001</t>
  </si>
  <si>
    <t>MWF 11:00 AM - 11:50 AM</t>
  </si>
  <si>
    <t>PSYC 001 001</t>
  </si>
  <si>
    <t>BUS 010 001</t>
  </si>
  <si>
    <t>BIOL 005A 001</t>
  </si>
  <si>
    <t>BIOL 005B 001</t>
  </si>
  <si>
    <t>CHEM 001A 001</t>
  </si>
  <si>
    <t>ECON 002 001</t>
  </si>
  <si>
    <t>POSC 010 001</t>
  </si>
  <si>
    <t>CHEM 001C 001</t>
  </si>
  <si>
    <t>BIOL 005C 001</t>
  </si>
  <si>
    <t>MW 08:00 AM - 09:20 AM</t>
  </si>
  <si>
    <t>CS 012 001</t>
  </si>
  <si>
    <t>MWF 10:00 AM - 10:50 AM</t>
  </si>
  <si>
    <t>MATH 009A 001</t>
  </si>
  <si>
    <t>MATH 009C 001</t>
  </si>
  <si>
    <t>CS 005 001</t>
  </si>
  <si>
    <t>MWF 09:00 AM - 09:50 AM</t>
  </si>
  <si>
    <t>MATH 009B 001</t>
  </si>
  <si>
    <t>MATH 007B 001</t>
  </si>
  <si>
    <t>MWF 08:00 AM - 08:50 AM</t>
  </si>
  <si>
    <t>Days / Times</t>
  </si>
  <si>
    <r>
      <rPr>
        <b/>
        <sz val="28"/>
        <color theme="1"/>
        <rFont val="Segoe UI"/>
        <family val="2"/>
      </rPr>
      <t>Priority 1 Scheduling Matrix - Scaffolding Courses</t>
    </r>
    <r>
      <rPr>
        <sz val="24"/>
        <color theme="1"/>
        <rFont val="Segoe UI"/>
        <family val="2"/>
      </rPr>
      <t xml:space="preserve">
</t>
    </r>
    <r>
      <rPr>
        <sz val="26"/>
        <color theme="1"/>
        <rFont val="Segoe UI"/>
        <family val="2"/>
      </rPr>
      <t>Fall 2019</t>
    </r>
  </si>
  <si>
    <t>Difference vs 201840</t>
  </si>
  <si>
    <t>Controls</t>
  </si>
  <si>
    <t>EE 001A 001</t>
  </si>
  <si>
    <t># Days</t>
  </si>
  <si>
    <t>201740</t>
  </si>
  <si>
    <t>10142</t>
  </si>
  <si>
    <t>11976</t>
  </si>
  <si>
    <t>22268</t>
  </si>
  <si>
    <t>23306</t>
  </si>
  <si>
    <t>SPTH 2200</t>
  </si>
  <si>
    <t>HMNSS 1503</t>
  </si>
  <si>
    <t>050</t>
  </si>
  <si>
    <t>24467</t>
  </si>
  <si>
    <t>24825</t>
  </si>
  <si>
    <t>WAT 1101</t>
  </si>
  <si>
    <t>24831</t>
  </si>
  <si>
    <t>25071</t>
  </si>
  <si>
    <t># Sections</t>
  </si>
  <si>
    <t>Avg Projected Utilization</t>
  </si>
  <si>
    <t>CS 006 002</t>
  </si>
  <si>
    <t>MATH 009B 005</t>
  </si>
  <si>
    <t># Sections (201740)</t>
  </si>
  <si>
    <t>Total Seats (201740)</t>
  </si>
  <si>
    <t>Max Enrollment (201840)</t>
  </si>
  <si>
    <t>Avg Max (201840)</t>
  </si>
  <si>
    <t>Max Enrollment (201740)</t>
  </si>
  <si>
    <t>AVG Max (201740)</t>
  </si>
  <si>
    <t>Max Enrollment (Prototype)</t>
  </si>
  <si>
    <t>AVG Max (Prototype)</t>
  </si>
  <si>
    <t>M 9:30 - 10:50 / F 8:00 - 9:20 AM</t>
  </si>
  <si>
    <t>WF 09:30 AM - 10:50 AM</t>
  </si>
  <si>
    <t>^GEO 191 001</t>
  </si>
  <si>
    <t>^PHYS 289 001</t>
  </si>
  <si>
    <t>^CS 287 001</t>
  </si>
  <si>
    <t>^CHEM 250 001</t>
  </si>
  <si>
    <t>Classroom is unavailable due to a pre-scheduling agreement</t>
  </si>
  <si>
    <t>WF</t>
  </si>
  <si>
    <t>M
F</t>
  </si>
  <si>
    <t>9:30 AM
8:00 AM</t>
  </si>
  <si>
    <t>10:50 AM
9:20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</si>
</sst>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[$-409]h:mm\ AM/PM;@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i/>
      <sz val="10"/>
      <name val="Arial"/>
      <family val="2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Segoe UI"/>
      <family val="2"/>
    </font>
    <font>
      <b/>
      <sz val="24"/>
      <color theme="1"/>
      <name val="Segoe UI"/>
      <family val="2"/>
    </font>
    <font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3"/>
      <color theme="1"/>
      <name val="Segoe UI"/>
      <family val="2"/>
    </font>
    <font>
      <sz val="24"/>
      <color theme="1"/>
      <name val="Segoe UI"/>
      <family val="2"/>
    </font>
    <font>
      <b/>
      <sz val="28"/>
      <color theme="1"/>
      <name val="Segoe UI"/>
      <family val="2"/>
    </font>
    <font>
      <sz val="26"/>
      <color theme="1"/>
      <name val="Segoe UI"/>
      <family val="2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  <font>
      <b/>
      <i/>
      <sz val="11"/>
      <color rgb="FF00B050"/>
      <name val="Calibri"/>
      <family val="2"/>
      <scheme val="minor"/>
    </font>
    <font>
      <sz val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darkGrid">
        <fgColor theme="0" tint="-0.499984740745262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2" borderId="2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3" fontId="3" fillId="0" borderId="3" xfId="0" applyNumberFormat="1" applyFont="1" applyBorder="1" applyAlignment="1">
      <alignment horizontal="left" vertical="top"/>
    </xf>
    <xf numFmtId="18" fontId="3" fillId="0" borderId="3" xfId="0" applyNumberFormat="1" applyFont="1" applyBorder="1" applyAlignment="1">
      <alignment horizontal="left" vertical="top"/>
    </xf>
    <xf numFmtId="9" fontId="3" fillId="0" borderId="3" xfId="0" applyNumberFormat="1" applyFont="1" applyBorder="1" applyAlignment="1">
      <alignment horizontal="left" vertical="top"/>
    </xf>
    <xf numFmtId="0" fontId="0" fillId="0" borderId="0" xfId="0" applyFill="1" applyAlignment="1"/>
    <xf numFmtId="0" fontId="0" fillId="0" borderId="0" xfId="0" applyAlignme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quotePrefix="1" applyNumberForma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3" fillId="0" borderId="3" xfId="0" quotePrefix="1" applyFont="1" applyBorder="1" applyAlignment="1">
      <alignment horizontal="left" vertical="top"/>
    </xf>
    <xf numFmtId="0" fontId="0" fillId="0" borderId="0" xfId="0" applyNumberFormat="1" applyAlignment="1"/>
    <xf numFmtId="164" fontId="0" fillId="0" borderId="0" xfId="0" quotePrefix="1" applyNumberFormat="1" applyAlignment="1">
      <alignment horizontal="left"/>
    </xf>
    <xf numFmtId="18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8" fillId="0" borderId="0" xfId="0" applyFont="1" applyAlignment="1"/>
    <xf numFmtId="1" fontId="7" fillId="0" borderId="0" xfId="0" applyNumberFormat="1" applyFont="1" applyAlignment="1">
      <alignment horizontal="center"/>
    </xf>
    <xf numFmtId="0" fontId="9" fillId="0" borderId="0" xfId="0" applyFont="1"/>
    <xf numFmtId="0" fontId="4" fillId="7" borderId="0" xfId="0" applyFont="1" applyFill="1" applyAlignment="1"/>
    <xf numFmtId="164" fontId="4" fillId="7" borderId="0" xfId="0" applyNumberFormat="1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4" fillId="7" borderId="0" xfId="0" applyFont="1" applyFill="1" applyAlignment="1">
      <alignment horizontal="center"/>
    </xf>
    <xf numFmtId="165" fontId="4" fillId="7" borderId="0" xfId="0" applyNumberFormat="1" applyFont="1" applyFill="1" applyAlignment="1">
      <alignment horizontal="center"/>
    </xf>
    <xf numFmtId="0" fontId="4" fillId="7" borderId="0" xfId="0" applyNumberFormat="1" applyFont="1" applyFill="1" applyAlignment="1">
      <alignment horizontal="left"/>
    </xf>
    <xf numFmtId="0" fontId="4" fillId="7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1" fillId="10" borderId="11" xfId="0" applyFont="1" applyFill="1" applyBorder="1"/>
    <xf numFmtId="0" fontId="1" fillId="4" borderId="12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" fontId="1" fillId="3" borderId="13" xfId="0" applyNumberFormat="1" applyFont="1" applyFill="1" applyBorder="1" applyAlignment="1">
      <alignment horizontal="center"/>
    </xf>
    <xf numFmtId="0" fontId="0" fillId="0" borderId="1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16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1" fillId="10" borderId="13" xfId="0" applyFont="1" applyFill="1" applyBorder="1"/>
    <xf numFmtId="0" fontId="0" fillId="0" borderId="15" xfId="0" applyBorder="1"/>
    <xf numFmtId="0" fontId="0" fillId="0" borderId="17" xfId="0" applyBorder="1"/>
    <xf numFmtId="0" fontId="1" fillId="4" borderId="1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1" fontId="1" fillId="8" borderId="13" xfId="0" applyNumberFormat="1" applyFont="1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9" borderId="11" xfId="0" applyFont="1" applyFill="1" applyBorder="1"/>
    <xf numFmtId="0" fontId="1" fillId="9" borderId="12" xfId="0" applyFont="1" applyFill="1" applyBorder="1"/>
    <xf numFmtId="0" fontId="1" fillId="9" borderId="12" xfId="0" applyFont="1" applyFill="1" applyBorder="1" applyAlignment="1">
      <alignment horizontal="center"/>
    </xf>
    <xf numFmtId="1" fontId="1" fillId="9" borderId="12" xfId="0" applyNumberFormat="1" applyFont="1" applyFill="1" applyBorder="1" applyAlignment="1">
      <alignment horizontal="center"/>
    </xf>
    <xf numFmtId="1" fontId="1" fillId="9" borderId="13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18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" fontId="0" fillId="0" borderId="0" xfId="0" applyNumberFormat="1" applyBorder="1" applyAlignment="1">
      <alignment horizontal="center"/>
    </xf>
    <xf numFmtId="0" fontId="0" fillId="0" borderId="0" xfId="0" quotePrefix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18" fontId="10" fillId="0" borderId="0" xfId="0" applyNumberFormat="1" applyFont="1" applyBorder="1" applyAlignment="1">
      <alignment horizontal="center"/>
    </xf>
    <xf numFmtId="49" fontId="0" fillId="0" borderId="0" xfId="0" quotePrefix="1" applyNumberFormat="1" applyFill="1" applyBorder="1" applyAlignment="1">
      <alignment horizontal="left"/>
    </xf>
    <xf numFmtId="0" fontId="0" fillId="0" borderId="1" xfId="0" quotePrefix="1" applyFill="1" applyBorder="1" applyAlignment="1">
      <alignment horizontal="left"/>
    </xf>
    <xf numFmtId="18" fontId="0" fillId="0" borderId="1" xfId="0" applyNumberFormat="1" applyBorder="1" applyAlignment="1">
      <alignment horizontal="center"/>
    </xf>
    <xf numFmtId="0" fontId="0" fillId="12" borderId="10" xfId="0" applyFill="1" applyBorder="1" applyAlignment="1">
      <alignment horizontal="left" vertical="center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13" fillId="13" borderId="10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0" fillId="9" borderId="13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14" fillId="9" borderId="11" xfId="0" applyFont="1" applyFill="1" applyBorder="1"/>
    <xf numFmtId="0" fontId="9" fillId="0" borderId="20" xfId="0" applyFont="1" applyBorder="1"/>
    <xf numFmtId="0" fontId="9" fillId="0" borderId="21" xfId="0" applyFont="1" applyBorder="1"/>
    <xf numFmtId="0" fontId="0" fillId="0" borderId="21" xfId="0" applyBorder="1"/>
    <xf numFmtId="0" fontId="1" fillId="6" borderId="24" xfId="0" applyFont="1" applyFill="1" applyBorder="1"/>
    <xf numFmtId="0" fontId="0" fillId="15" borderId="21" xfId="0" applyFill="1" applyBorder="1"/>
    <xf numFmtId="0" fontId="0" fillId="16" borderId="21" xfId="0" applyFill="1" applyBorder="1"/>
    <xf numFmtId="0" fontId="9" fillId="16" borderId="21" xfId="0" applyFont="1" applyFill="1" applyBorder="1"/>
    <xf numFmtId="0" fontId="0" fillId="16" borderId="25" xfId="0" applyFill="1" applyBorder="1"/>
    <xf numFmtId="0" fontId="9" fillId="16" borderId="25" xfId="0" applyFont="1" applyFill="1" applyBorder="1"/>
    <xf numFmtId="0" fontId="0" fillId="7" borderId="10" xfId="0" applyFill="1" applyBorder="1"/>
    <xf numFmtId="0" fontId="0" fillId="14" borderId="10" xfId="0" applyFill="1" applyBorder="1"/>
    <xf numFmtId="0" fontId="1" fillId="0" borderId="0" xfId="0" applyFont="1"/>
    <xf numFmtId="0" fontId="18" fillId="0" borderId="1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/>
    <xf numFmtId="0" fontId="0" fillId="18" borderId="1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17" borderId="12" xfId="0" applyFill="1" applyBorder="1" applyAlignment="1">
      <alignment horizontal="center"/>
    </xf>
    <xf numFmtId="0" fontId="0" fillId="17" borderId="13" xfId="0" applyFill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11" fillId="11" borderId="4" xfId="0" applyNumberFormat="1" applyFont="1" applyFill="1" applyBorder="1" applyAlignment="1">
      <alignment horizontal="center"/>
    </xf>
    <xf numFmtId="0" fontId="11" fillId="11" borderId="6" xfId="0" applyNumberFormat="1" applyFont="1" applyFill="1" applyBorder="1" applyAlignment="1">
      <alignment horizontal="center"/>
    </xf>
    <xf numFmtId="0" fontId="11" fillId="11" borderId="8" xfId="0" applyNumberFormat="1" applyFont="1" applyFill="1" applyBorder="1" applyAlignment="1">
      <alignment horizontal="center"/>
    </xf>
    <xf numFmtId="0" fontId="12" fillId="6" borderId="5" xfId="0" applyNumberFormat="1" applyFont="1" applyFill="1" applyBorder="1" applyAlignment="1">
      <alignment horizontal="center"/>
    </xf>
    <xf numFmtId="0" fontId="12" fillId="6" borderId="7" xfId="0" applyNumberFormat="1" applyFont="1" applyFill="1" applyBorder="1" applyAlignment="1">
      <alignment horizontal="center"/>
    </xf>
    <xf numFmtId="0" fontId="12" fillId="6" borderId="9" xfId="0" applyNumberFormat="1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10" fillId="0" borderId="10" xfId="0" applyNumberFormat="1" applyFont="1" applyFill="1" applyBorder="1" applyAlignment="1">
      <alignment horizontal="center"/>
    </xf>
    <xf numFmtId="0" fontId="0" fillId="7" borderId="10" xfId="0" applyNumberFormat="1" applyFill="1" applyBorder="1" applyAlignment="1">
      <alignment horizontal="center"/>
    </xf>
    <xf numFmtId="0" fontId="0" fillId="7" borderId="10" xfId="0" applyNumberFormat="1" applyFill="1" applyBorder="1" applyAlignment="1">
      <alignment horizontal="center" vertical="center"/>
    </xf>
    <xf numFmtId="0" fontId="0" fillId="12" borderId="10" xfId="0" applyNumberFormat="1" applyFill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12" borderId="10" xfId="0" applyNumberFormat="1" applyFont="1" applyFill="1" applyBorder="1" applyAlignment="1">
      <alignment horizontal="center"/>
    </xf>
    <xf numFmtId="0" fontId="9" fillId="0" borderId="10" xfId="0" applyNumberFormat="1" applyFont="1" applyFill="1" applyBorder="1" applyAlignment="1">
      <alignment horizontal="center"/>
    </xf>
    <xf numFmtId="0" fontId="0" fillId="14" borderId="10" xfId="0" applyNumberForma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center"/>
    </xf>
    <xf numFmtId="0" fontId="9" fillId="0" borderId="19" xfId="0" applyNumberFormat="1" applyFont="1" applyBorder="1" applyAlignment="1">
      <alignment horizontal="center"/>
    </xf>
    <xf numFmtId="0" fontId="9" fillId="12" borderId="19" xfId="0" applyNumberFormat="1" applyFont="1" applyFill="1" applyBorder="1" applyAlignment="1">
      <alignment horizontal="center"/>
    </xf>
    <xf numFmtId="0" fontId="9" fillId="0" borderId="19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9" fontId="0" fillId="0" borderId="15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17" borderId="11" xfId="0" applyFill="1" applyBorder="1" applyAlignment="1">
      <alignment horizontal="left"/>
    </xf>
    <xf numFmtId="0" fontId="6" fillId="0" borderId="10" xfId="0" applyNumberFormat="1" applyFont="1" applyBorder="1" applyAlignment="1">
      <alignment horizontal="center"/>
    </xf>
    <xf numFmtId="0" fontId="13" fillId="0" borderId="10" xfId="0" applyNumberFormat="1" applyFont="1" applyFill="1" applyBorder="1" applyAlignment="1">
      <alignment vertical="center"/>
    </xf>
    <xf numFmtId="1" fontId="0" fillId="0" borderId="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10" borderId="12" xfId="0" applyNumberFormat="1" applyFont="1" applyFill="1" applyBorder="1" applyAlignment="1">
      <alignment horizontal="center"/>
    </xf>
    <xf numFmtId="1" fontId="1" fillId="10" borderId="13" xfId="0" applyNumberFormat="1" applyFont="1" applyFill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20" fillId="0" borderId="10" xfId="0" applyNumberFormat="1" applyFont="1" applyFill="1" applyBorder="1" applyAlignment="1">
      <alignment horizontal="center"/>
    </xf>
    <xf numFmtId="0" fontId="13" fillId="13" borderId="10" xfId="0" applyNumberFormat="1" applyFont="1" applyFill="1" applyBorder="1" applyAlignment="1">
      <alignment vertical="center"/>
    </xf>
    <xf numFmtId="0" fontId="21" fillId="0" borderId="18" xfId="0" applyFont="1" applyBorder="1" applyAlignment="1">
      <alignment horizontal="left"/>
    </xf>
    <xf numFmtId="0" fontId="22" fillId="7" borderId="0" xfId="0" applyFont="1" applyFill="1" applyAlignment="1">
      <alignment horizontal="center"/>
    </xf>
    <xf numFmtId="0" fontId="22" fillId="7" borderId="10" xfId="0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left"/>
    </xf>
    <xf numFmtId="49" fontId="0" fillId="0" borderId="0" xfId="0" applyNumberFormat="1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18" fontId="0" fillId="0" borderId="0" xfId="0" applyNumberFormat="1" applyBorder="1" applyAlignment="1">
      <alignment horizontal="center" vertical="center" wrapText="1"/>
    </xf>
    <xf numFmtId="9" fontId="0" fillId="0" borderId="15" xfId="0" applyNumberFormat="1" applyBorder="1" applyAlignment="1">
      <alignment horizontal="center" vertical="center"/>
    </xf>
    <xf numFmtId="18" fontId="9" fillId="0" borderId="0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13" fillId="13" borderId="10" xfId="0" applyNumberFormat="1" applyFont="1" applyFill="1" applyBorder="1" applyAlignment="1">
      <alignment horizontal="center" vertical="center"/>
    </xf>
    <xf numFmtId="0" fontId="13" fillId="13" borderId="23" xfId="0" applyNumberFormat="1" applyFont="1" applyFill="1" applyBorder="1" applyAlignment="1">
      <alignment horizontal="center" vertical="center"/>
    </xf>
    <xf numFmtId="0" fontId="13" fillId="13" borderId="18" xfId="0" applyNumberFormat="1" applyFont="1" applyFill="1" applyBorder="1" applyAlignment="1">
      <alignment horizontal="center" vertical="center"/>
    </xf>
    <xf numFmtId="0" fontId="13" fillId="13" borderId="22" xfId="0" applyNumberFormat="1" applyFont="1" applyFill="1" applyBorder="1" applyAlignment="1">
      <alignment horizontal="center" vertical="center"/>
    </xf>
    <xf numFmtId="0" fontId="9" fillId="13" borderId="10" xfId="0" applyNumberFormat="1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left"/>
    </xf>
    <xf numFmtId="0" fontId="14" fillId="9" borderId="12" xfId="0" applyFont="1" applyFill="1" applyBorder="1" applyAlignment="1">
      <alignment horizontal="left"/>
    </xf>
    <xf numFmtId="0" fontId="14" fillId="9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top" wrapText="1"/>
    </xf>
  </cellXfs>
  <cellStyles count="1">
    <cellStyle name="Normal" xfId="0" builtinId="0"/>
  </cellStyles>
  <dxfs count="2259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ont>
        <color rgb="FFFF0000"/>
      </font>
    </dxf>
    <dxf>
      <font>
        <color rgb="FFFF0000"/>
      </font>
    </dxf>
    <dxf>
      <font>
        <color theme="4" tint="-0.24994659260841701"/>
      </font>
    </dxf>
    <dxf>
      <fill>
        <patternFill>
          <bgColor rgb="FFEFF6FB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52498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52498"/>
      <color rgb="FFEAF3FA"/>
      <color rgb="FFFFF7E1"/>
      <color rgb="FFECF4FA"/>
      <color rgb="FFEFF6FB"/>
      <color rgb="FFFFCDCD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G$41" lockText="1" noThreeD="1"/>
</file>

<file path=xl/ctrlProps/ctrlProp10.xml><?xml version="1.0" encoding="utf-8"?>
<formControlPr xmlns="http://schemas.microsoft.com/office/spreadsheetml/2009/9/main" objectType="CheckBox" fmlaLink="$H$45" lockText="1" noThreeD="1"/>
</file>

<file path=xl/ctrlProps/ctrlProp11.xml><?xml version="1.0" encoding="utf-8"?>
<formControlPr xmlns="http://schemas.microsoft.com/office/spreadsheetml/2009/9/main" objectType="CheckBox" fmlaLink="$J$42" lockText="1" noThreeD="1"/>
</file>

<file path=xl/ctrlProps/ctrlProp12.xml><?xml version="1.0" encoding="utf-8"?>
<formControlPr xmlns="http://schemas.microsoft.com/office/spreadsheetml/2009/9/main" objectType="CheckBox" fmlaLink="$J$41" lockText="1" noThreeD="1"/>
</file>

<file path=xl/ctrlProps/ctrlProp13.xml><?xml version="1.0" encoding="utf-8"?>
<formControlPr xmlns="http://schemas.microsoft.com/office/spreadsheetml/2009/9/main" objectType="CheckBox" fmlaLink="$I$45" lockText="1" noThreeD="1"/>
</file>

<file path=xl/ctrlProps/ctrlProp14.xml><?xml version="1.0" encoding="utf-8"?>
<formControlPr xmlns="http://schemas.microsoft.com/office/spreadsheetml/2009/9/main" objectType="CheckBox" fmlaLink="$I$44" lockText="1" noThreeD="1"/>
</file>

<file path=xl/ctrlProps/ctrlProp15.xml><?xml version="1.0" encoding="utf-8"?>
<formControlPr xmlns="http://schemas.microsoft.com/office/spreadsheetml/2009/9/main" objectType="CheckBox" fmlaLink="$I$43" lockText="1" noThreeD="1"/>
</file>

<file path=xl/ctrlProps/ctrlProp16.xml><?xml version="1.0" encoding="utf-8"?>
<formControlPr xmlns="http://schemas.microsoft.com/office/spreadsheetml/2009/9/main" objectType="CheckBox" fmlaLink="$I$42" lockText="1" noThreeD="1"/>
</file>

<file path=xl/ctrlProps/ctrlProp17.xml><?xml version="1.0" encoding="utf-8"?>
<formControlPr xmlns="http://schemas.microsoft.com/office/spreadsheetml/2009/9/main" objectType="CheckBox" fmlaLink="$I$41" lockText="1" noThreeD="1"/>
</file>

<file path=xl/ctrlProps/ctrlProp18.xml><?xml version="1.0" encoding="utf-8"?>
<formControlPr xmlns="http://schemas.microsoft.com/office/spreadsheetml/2009/9/main" objectType="CheckBox" fmlaLink="$J$43" lockText="1" noThreeD="1"/>
</file>

<file path=xl/ctrlProps/ctrlProp19.xml><?xml version="1.0" encoding="utf-8"?>
<formControlPr xmlns="http://schemas.microsoft.com/office/spreadsheetml/2009/9/main" objectType="CheckBox" fmlaLink="$J$44" lockText="1" noThreeD="1"/>
</file>

<file path=xl/ctrlProps/ctrlProp2.xml><?xml version="1.0" encoding="utf-8"?>
<formControlPr xmlns="http://schemas.microsoft.com/office/spreadsheetml/2009/9/main" objectType="CheckBox" fmlaLink="$G$42" lockText="1" noThreeD="1"/>
</file>

<file path=xl/ctrlProps/ctrlProp20.xml><?xml version="1.0" encoding="utf-8"?>
<formControlPr xmlns="http://schemas.microsoft.com/office/spreadsheetml/2009/9/main" objectType="CheckBox" fmlaLink="$J$45" lockText="1" noThreeD="1"/>
</file>

<file path=xl/ctrlProps/ctrlProp21.xml><?xml version="1.0" encoding="utf-8"?>
<formControlPr xmlns="http://schemas.microsoft.com/office/spreadsheetml/2009/9/main" objectType="CheckBox" fmlaLink="$K$45" lockText="1" noThreeD="1"/>
</file>

<file path=xl/ctrlProps/ctrlProp22.xml><?xml version="1.0" encoding="utf-8"?>
<formControlPr xmlns="http://schemas.microsoft.com/office/spreadsheetml/2009/9/main" objectType="CheckBox" fmlaLink="$K$44" lockText="1" noThreeD="1"/>
</file>

<file path=xl/ctrlProps/ctrlProp23.xml><?xml version="1.0" encoding="utf-8"?>
<formControlPr xmlns="http://schemas.microsoft.com/office/spreadsheetml/2009/9/main" objectType="CheckBox" fmlaLink="$K$43" lockText="1" noThreeD="1"/>
</file>

<file path=xl/ctrlProps/ctrlProp24.xml><?xml version="1.0" encoding="utf-8"?>
<formControlPr xmlns="http://schemas.microsoft.com/office/spreadsheetml/2009/9/main" objectType="CheckBox" fmlaLink="$K$42" lockText="1" noThreeD="1"/>
</file>

<file path=xl/ctrlProps/ctrlProp25.xml><?xml version="1.0" encoding="utf-8"?>
<formControlPr xmlns="http://schemas.microsoft.com/office/spreadsheetml/2009/9/main" objectType="CheckBox" fmlaLink="$K$41" lockText="1" noThreeD="1"/>
</file>

<file path=xl/ctrlProps/ctrlProp26.xml><?xml version="1.0" encoding="utf-8"?>
<formControlPr xmlns="http://schemas.microsoft.com/office/spreadsheetml/2009/9/main" objectType="CheckBox" fmlaLink="$L$41" lockText="1" noThreeD="1"/>
</file>

<file path=xl/ctrlProps/ctrlProp27.xml><?xml version="1.0" encoding="utf-8"?>
<formControlPr xmlns="http://schemas.microsoft.com/office/spreadsheetml/2009/9/main" objectType="CheckBox" fmlaLink="$L$42" lockText="1" noThreeD="1"/>
</file>

<file path=xl/ctrlProps/ctrlProp28.xml><?xml version="1.0" encoding="utf-8"?>
<formControlPr xmlns="http://schemas.microsoft.com/office/spreadsheetml/2009/9/main" objectType="CheckBox" fmlaLink="$L$43" lockText="1" noThreeD="1"/>
</file>

<file path=xl/ctrlProps/ctrlProp29.xml><?xml version="1.0" encoding="utf-8"?>
<formControlPr xmlns="http://schemas.microsoft.com/office/spreadsheetml/2009/9/main" objectType="CheckBox" fmlaLink="$L$44" lockText="1" noThreeD="1"/>
</file>

<file path=xl/ctrlProps/ctrlProp3.xml><?xml version="1.0" encoding="utf-8"?>
<formControlPr xmlns="http://schemas.microsoft.com/office/spreadsheetml/2009/9/main" objectType="CheckBox" fmlaLink="$G$43" lockText="1" noThreeD="1"/>
</file>

<file path=xl/ctrlProps/ctrlProp30.xml><?xml version="1.0" encoding="utf-8"?>
<formControlPr xmlns="http://schemas.microsoft.com/office/spreadsheetml/2009/9/main" objectType="CheckBox" fmlaLink="$L$45" lockText="1" noThreeD="1"/>
</file>

<file path=xl/ctrlProps/ctrlProp31.xml><?xml version="1.0" encoding="utf-8"?>
<formControlPr xmlns="http://schemas.microsoft.com/office/spreadsheetml/2009/9/main" objectType="CheckBox" fmlaLink="$L$46" lockText="1" noThreeD="1"/>
</file>

<file path=xl/ctrlProps/ctrlProp32.xml><?xml version="1.0" encoding="utf-8"?>
<formControlPr xmlns="http://schemas.microsoft.com/office/spreadsheetml/2009/9/main" objectType="CheckBox" fmlaLink="$L$47" lockText="1" noThreeD="1"/>
</file>

<file path=xl/ctrlProps/ctrlProp33.xml><?xml version="1.0" encoding="utf-8"?>
<formControlPr xmlns="http://schemas.microsoft.com/office/spreadsheetml/2009/9/main" objectType="CheckBox" fmlaLink="$L$48" lockText="1" noThreeD="1"/>
</file>

<file path=xl/ctrlProps/ctrlProp34.xml><?xml version="1.0" encoding="utf-8"?>
<formControlPr xmlns="http://schemas.microsoft.com/office/spreadsheetml/2009/9/main" objectType="CheckBox" fmlaLink="$L$49" lockText="1" noThreeD="1"/>
</file>

<file path=xl/ctrlProps/ctrlProp35.xml><?xml version="1.0" encoding="utf-8"?>
<formControlPr xmlns="http://schemas.microsoft.com/office/spreadsheetml/2009/9/main" objectType="CheckBox" fmlaLink="$M$41" lockText="1" noThreeD="1"/>
</file>

<file path=xl/ctrlProps/ctrlProp36.xml><?xml version="1.0" encoding="utf-8"?>
<formControlPr xmlns="http://schemas.microsoft.com/office/spreadsheetml/2009/9/main" objectType="CheckBox" fmlaLink="$M$42" lockText="1" noThreeD="1"/>
</file>

<file path=xl/ctrlProps/ctrlProp37.xml><?xml version="1.0" encoding="utf-8"?>
<formControlPr xmlns="http://schemas.microsoft.com/office/spreadsheetml/2009/9/main" objectType="CheckBox" fmlaLink="$M$43" lockText="1" noThreeD="1"/>
</file>

<file path=xl/ctrlProps/ctrlProp38.xml><?xml version="1.0" encoding="utf-8"?>
<formControlPr xmlns="http://schemas.microsoft.com/office/spreadsheetml/2009/9/main" objectType="CheckBox" fmlaLink="$M$44" lockText="1" noThreeD="1"/>
</file>

<file path=xl/ctrlProps/ctrlProp39.xml><?xml version="1.0" encoding="utf-8"?>
<formControlPr xmlns="http://schemas.microsoft.com/office/spreadsheetml/2009/9/main" objectType="CheckBox" fmlaLink="$M$45" lockText="1" noThreeD="1"/>
</file>

<file path=xl/ctrlProps/ctrlProp4.xml><?xml version="1.0" encoding="utf-8"?>
<formControlPr xmlns="http://schemas.microsoft.com/office/spreadsheetml/2009/9/main" objectType="CheckBox" fmlaLink="$G$44" lockText="1" noThreeD="1"/>
</file>

<file path=xl/ctrlProps/ctrlProp40.xml><?xml version="1.0" encoding="utf-8"?>
<formControlPr xmlns="http://schemas.microsoft.com/office/spreadsheetml/2009/9/main" objectType="CheckBox" fmlaLink="$M$46" lockText="1" noThreeD="1"/>
</file>

<file path=xl/ctrlProps/ctrlProp41.xml><?xml version="1.0" encoding="utf-8"?>
<formControlPr xmlns="http://schemas.microsoft.com/office/spreadsheetml/2009/9/main" objectType="CheckBox" fmlaLink="$M$47" lockText="1" noThreeD="1"/>
</file>

<file path=xl/ctrlProps/ctrlProp42.xml><?xml version="1.0" encoding="utf-8"?>
<formControlPr xmlns="http://schemas.microsoft.com/office/spreadsheetml/2009/9/main" objectType="CheckBox" fmlaLink="$M$48" lockText="1" noThreeD="1"/>
</file>

<file path=xl/ctrlProps/ctrlProp43.xml><?xml version="1.0" encoding="utf-8"?>
<formControlPr xmlns="http://schemas.microsoft.com/office/spreadsheetml/2009/9/main" objectType="CheckBox" fmlaLink="$M$49" lockText="1" noThreeD="1"/>
</file>

<file path=xl/ctrlProps/ctrlProp44.xml><?xml version="1.0" encoding="utf-8"?>
<formControlPr xmlns="http://schemas.microsoft.com/office/spreadsheetml/2009/9/main" objectType="CheckBox" fmlaLink="$N$41" lockText="1" noThreeD="1"/>
</file>

<file path=xl/ctrlProps/ctrlProp45.xml><?xml version="1.0" encoding="utf-8"?>
<formControlPr xmlns="http://schemas.microsoft.com/office/spreadsheetml/2009/9/main" objectType="CheckBox" fmlaLink="$N$42" lockText="1" noThreeD="1"/>
</file>

<file path=xl/ctrlProps/ctrlProp46.xml><?xml version="1.0" encoding="utf-8"?>
<formControlPr xmlns="http://schemas.microsoft.com/office/spreadsheetml/2009/9/main" objectType="CheckBox" fmlaLink="$N$43" lockText="1" noThreeD="1"/>
</file>

<file path=xl/ctrlProps/ctrlProp47.xml><?xml version="1.0" encoding="utf-8"?>
<formControlPr xmlns="http://schemas.microsoft.com/office/spreadsheetml/2009/9/main" objectType="CheckBox" fmlaLink="$N$44" lockText="1" noThreeD="1"/>
</file>

<file path=xl/ctrlProps/ctrlProp48.xml><?xml version="1.0" encoding="utf-8"?>
<formControlPr xmlns="http://schemas.microsoft.com/office/spreadsheetml/2009/9/main" objectType="CheckBox" fmlaLink="$N$45" lockText="1" noThreeD="1"/>
</file>

<file path=xl/ctrlProps/ctrlProp49.xml><?xml version="1.0" encoding="utf-8"?>
<formControlPr xmlns="http://schemas.microsoft.com/office/spreadsheetml/2009/9/main" objectType="CheckBox" fmlaLink="$N$46" lockText="1" noThreeD="1"/>
</file>

<file path=xl/ctrlProps/ctrlProp5.xml><?xml version="1.0" encoding="utf-8"?>
<formControlPr xmlns="http://schemas.microsoft.com/office/spreadsheetml/2009/9/main" objectType="CheckBox" fmlaLink="$G$45" lockText="1" noThreeD="1"/>
</file>

<file path=xl/ctrlProps/ctrlProp50.xml><?xml version="1.0" encoding="utf-8"?>
<formControlPr xmlns="http://schemas.microsoft.com/office/spreadsheetml/2009/9/main" objectType="CheckBox" fmlaLink="$N$47" lockText="1" noThreeD="1"/>
</file>

<file path=xl/ctrlProps/ctrlProp51.xml><?xml version="1.0" encoding="utf-8"?>
<formControlPr xmlns="http://schemas.microsoft.com/office/spreadsheetml/2009/9/main" objectType="CheckBox" fmlaLink="$N$48" lockText="1" noThreeD="1"/>
</file>

<file path=xl/ctrlProps/ctrlProp52.xml><?xml version="1.0" encoding="utf-8"?>
<formControlPr xmlns="http://schemas.microsoft.com/office/spreadsheetml/2009/9/main" objectType="CheckBox" fmlaLink="$N$49" lockText="1" noThreeD="1"/>
</file>

<file path=xl/ctrlProps/ctrlProp53.xml><?xml version="1.0" encoding="utf-8"?>
<formControlPr xmlns="http://schemas.microsoft.com/office/spreadsheetml/2009/9/main" objectType="CheckBox" fmlaLink="$O$41" lockText="1" noThreeD="1"/>
</file>

<file path=xl/ctrlProps/ctrlProp54.xml><?xml version="1.0" encoding="utf-8"?>
<formControlPr xmlns="http://schemas.microsoft.com/office/spreadsheetml/2009/9/main" objectType="CheckBox" fmlaLink="$O$42" lockText="1" noThreeD="1"/>
</file>

<file path=xl/ctrlProps/ctrlProp55.xml><?xml version="1.0" encoding="utf-8"?>
<formControlPr xmlns="http://schemas.microsoft.com/office/spreadsheetml/2009/9/main" objectType="CheckBox" fmlaLink="$O$43" lockText="1" noThreeD="1"/>
</file>

<file path=xl/ctrlProps/ctrlProp56.xml><?xml version="1.0" encoding="utf-8"?>
<formControlPr xmlns="http://schemas.microsoft.com/office/spreadsheetml/2009/9/main" objectType="CheckBox" fmlaLink="$O$44" lockText="1" noThreeD="1"/>
</file>

<file path=xl/ctrlProps/ctrlProp57.xml><?xml version="1.0" encoding="utf-8"?>
<formControlPr xmlns="http://schemas.microsoft.com/office/spreadsheetml/2009/9/main" objectType="CheckBox" fmlaLink="$O$45" lockText="1" noThreeD="1"/>
</file>

<file path=xl/ctrlProps/ctrlProp58.xml><?xml version="1.0" encoding="utf-8"?>
<formControlPr xmlns="http://schemas.microsoft.com/office/spreadsheetml/2009/9/main" objectType="CheckBox" fmlaLink="$O$46" lockText="1" noThreeD="1"/>
</file>

<file path=xl/ctrlProps/ctrlProp59.xml><?xml version="1.0" encoding="utf-8"?>
<formControlPr xmlns="http://schemas.microsoft.com/office/spreadsheetml/2009/9/main" objectType="CheckBox" fmlaLink="$O$47" lockText="1" noThreeD="1"/>
</file>

<file path=xl/ctrlProps/ctrlProp6.xml><?xml version="1.0" encoding="utf-8"?>
<formControlPr xmlns="http://schemas.microsoft.com/office/spreadsheetml/2009/9/main" objectType="CheckBox" fmlaLink="$H$41" lockText="1" noThreeD="1"/>
</file>

<file path=xl/ctrlProps/ctrlProp60.xml><?xml version="1.0" encoding="utf-8"?>
<formControlPr xmlns="http://schemas.microsoft.com/office/spreadsheetml/2009/9/main" objectType="CheckBox" fmlaLink="$O$48" lockText="1" noThreeD="1"/>
</file>

<file path=xl/ctrlProps/ctrlProp61.xml><?xml version="1.0" encoding="utf-8"?>
<formControlPr xmlns="http://schemas.microsoft.com/office/spreadsheetml/2009/9/main" objectType="CheckBox" fmlaLink="$O$49" lockText="1" noThreeD="1"/>
</file>

<file path=xl/ctrlProps/ctrlProp62.xml><?xml version="1.0" encoding="utf-8"?>
<formControlPr xmlns="http://schemas.microsoft.com/office/spreadsheetml/2009/9/main" objectType="CheckBox" fmlaLink="$P$41" lockText="1" noThreeD="1"/>
</file>

<file path=xl/ctrlProps/ctrlProp63.xml><?xml version="1.0" encoding="utf-8"?>
<formControlPr xmlns="http://schemas.microsoft.com/office/spreadsheetml/2009/9/main" objectType="CheckBox" fmlaLink="$P$42" lockText="1" noThreeD="1"/>
</file>

<file path=xl/ctrlProps/ctrlProp64.xml><?xml version="1.0" encoding="utf-8"?>
<formControlPr xmlns="http://schemas.microsoft.com/office/spreadsheetml/2009/9/main" objectType="CheckBox" fmlaLink="$P$43" lockText="1" noThreeD="1"/>
</file>

<file path=xl/ctrlProps/ctrlProp65.xml><?xml version="1.0" encoding="utf-8"?>
<formControlPr xmlns="http://schemas.microsoft.com/office/spreadsheetml/2009/9/main" objectType="CheckBox" fmlaLink="$P$44" lockText="1" noThreeD="1"/>
</file>

<file path=xl/ctrlProps/ctrlProp66.xml><?xml version="1.0" encoding="utf-8"?>
<formControlPr xmlns="http://schemas.microsoft.com/office/spreadsheetml/2009/9/main" objectType="CheckBox" fmlaLink="$P$45" lockText="1" noThreeD="1"/>
</file>

<file path=xl/ctrlProps/ctrlProp67.xml><?xml version="1.0" encoding="utf-8"?>
<formControlPr xmlns="http://schemas.microsoft.com/office/spreadsheetml/2009/9/main" objectType="CheckBox" fmlaLink="$P$46" lockText="1" noThreeD="1"/>
</file>

<file path=xl/ctrlProps/ctrlProp68.xml><?xml version="1.0" encoding="utf-8"?>
<formControlPr xmlns="http://schemas.microsoft.com/office/spreadsheetml/2009/9/main" objectType="CheckBox" fmlaLink="$P$47" lockText="1" noThreeD="1"/>
</file>

<file path=xl/ctrlProps/ctrlProp69.xml><?xml version="1.0" encoding="utf-8"?>
<formControlPr xmlns="http://schemas.microsoft.com/office/spreadsheetml/2009/9/main" objectType="CheckBox" fmlaLink="$P$48" lockText="1" noThreeD="1"/>
</file>

<file path=xl/ctrlProps/ctrlProp7.xml><?xml version="1.0" encoding="utf-8"?>
<formControlPr xmlns="http://schemas.microsoft.com/office/spreadsheetml/2009/9/main" objectType="CheckBox" fmlaLink="$H$42" lockText="1" noThreeD="1"/>
</file>

<file path=xl/ctrlProps/ctrlProp70.xml><?xml version="1.0" encoding="utf-8"?>
<formControlPr xmlns="http://schemas.microsoft.com/office/spreadsheetml/2009/9/main" objectType="CheckBox" fmlaLink="$P$49" lockText="1" noThreeD="1"/>
</file>

<file path=xl/ctrlProps/ctrlProp71.xml><?xml version="1.0" encoding="utf-8"?>
<formControlPr xmlns="http://schemas.microsoft.com/office/spreadsheetml/2009/9/main" objectType="CheckBox" fmlaLink="$Q$41" lockText="1" noThreeD="1"/>
</file>

<file path=xl/ctrlProps/ctrlProp72.xml><?xml version="1.0" encoding="utf-8"?>
<formControlPr xmlns="http://schemas.microsoft.com/office/spreadsheetml/2009/9/main" objectType="CheckBox" fmlaLink="$Q$42" lockText="1" noThreeD="1"/>
</file>

<file path=xl/ctrlProps/ctrlProp73.xml><?xml version="1.0" encoding="utf-8"?>
<formControlPr xmlns="http://schemas.microsoft.com/office/spreadsheetml/2009/9/main" objectType="CheckBox" fmlaLink="$Q$43" lockText="1" noThreeD="1"/>
</file>

<file path=xl/ctrlProps/ctrlProp74.xml><?xml version="1.0" encoding="utf-8"?>
<formControlPr xmlns="http://schemas.microsoft.com/office/spreadsheetml/2009/9/main" objectType="CheckBox" fmlaLink="$Q$44" lockText="1" noThreeD="1"/>
</file>

<file path=xl/ctrlProps/ctrlProp75.xml><?xml version="1.0" encoding="utf-8"?>
<formControlPr xmlns="http://schemas.microsoft.com/office/spreadsheetml/2009/9/main" objectType="CheckBox" fmlaLink="$Q$45" lockText="1" noThreeD="1"/>
</file>

<file path=xl/ctrlProps/ctrlProp76.xml><?xml version="1.0" encoding="utf-8"?>
<formControlPr xmlns="http://schemas.microsoft.com/office/spreadsheetml/2009/9/main" objectType="CheckBox" fmlaLink="$Q$46" lockText="1" noThreeD="1"/>
</file>

<file path=xl/ctrlProps/ctrlProp77.xml><?xml version="1.0" encoding="utf-8"?>
<formControlPr xmlns="http://schemas.microsoft.com/office/spreadsheetml/2009/9/main" objectType="CheckBox" fmlaLink="$Q$47" lockText="1" noThreeD="1"/>
</file>

<file path=xl/ctrlProps/ctrlProp78.xml><?xml version="1.0" encoding="utf-8"?>
<formControlPr xmlns="http://schemas.microsoft.com/office/spreadsheetml/2009/9/main" objectType="CheckBox" fmlaLink="$Q$48" lockText="1" noThreeD="1"/>
</file>

<file path=xl/ctrlProps/ctrlProp79.xml><?xml version="1.0" encoding="utf-8"?>
<formControlPr xmlns="http://schemas.microsoft.com/office/spreadsheetml/2009/9/main" objectType="CheckBox" fmlaLink="$Q$49" lockText="1" noThreeD="1"/>
</file>

<file path=xl/ctrlProps/ctrlProp8.xml><?xml version="1.0" encoding="utf-8"?>
<formControlPr xmlns="http://schemas.microsoft.com/office/spreadsheetml/2009/9/main" objectType="CheckBox" fmlaLink="$H$43" lockText="1" noThreeD="1"/>
</file>

<file path=xl/ctrlProps/ctrlProp9.xml><?xml version="1.0" encoding="utf-8"?>
<formControlPr xmlns="http://schemas.microsoft.com/office/spreadsheetml/2009/9/main" objectType="CheckBox" fmlaLink="$H$4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40</xdr:row>
          <xdr:rowOff>0</xdr:rowOff>
        </xdr:from>
        <xdr:to>
          <xdr:col>6</xdr:col>
          <xdr:colOff>1028700</xdr:colOff>
          <xdr:row>40</xdr:row>
          <xdr:rowOff>219075</xdr:rowOff>
        </xdr:to>
        <xdr:sp macro="" textlink="">
          <xdr:nvSpPr>
            <xdr:cNvPr id="1025" name="Check Box 1" descr="BCOE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BCOE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40</xdr:row>
          <xdr:rowOff>219075</xdr:rowOff>
        </xdr:from>
        <xdr:to>
          <xdr:col>6</xdr:col>
          <xdr:colOff>1028700</xdr:colOff>
          <xdr:row>41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41</xdr:row>
          <xdr:rowOff>209550</xdr:rowOff>
        </xdr:from>
        <xdr:to>
          <xdr:col>6</xdr:col>
          <xdr:colOff>1028700</xdr:colOff>
          <xdr:row>42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42</xdr:row>
          <xdr:rowOff>200025</xdr:rowOff>
        </xdr:from>
        <xdr:to>
          <xdr:col>6</xdr:col>
          <xdr:colOff>1028700</xdr:colOff>
          <xdr:row>43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44</xdr:row>
          <xdr:rowOff>0</xdr:rowOff>
        </xdr:from>
        <xdr:to>
          <xdr:col>6</xdr:col>
          <xdr:colOff>1028700</xdr:colOff>
          <xdr:row>45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GSOE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40</xdr:row>
          <xdr:rowOff>0</xdr:rowOff>
        </xdr:from>
        <xdr:to>
          <xdr:col>7</xdr:col>
          <xdr:colOff>800100</xdr:colOff>
          <xdr:row>40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40</xdr:row>
          <xdr:rowOff>228600</xdr:rowOff>
        </xdr:from>
        <xdr:to>
          <xdr:col>7</xdr:col>
          <xdr:colOff>819150</xdr:colOff>
          <xdr:row>41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41</xdr:row>
          <xdr:rowOff>219075</xdr:rowOff>
        </xdr:from>
        <xdr:to>
          <xdr:col>7</xdr:col>
          <xdr:colOff>800100</xdr:colOff>
          <xdr:row>42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42</xdr:row>
          <xdr:rowOff>200025</xdr:rowOff>
        </xdr:from>
        <xdr:to>
          <xdr:col>7</xdr:col>
          <xdr:colOff>800100</xdr:colOff>
          <xdr:row>43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44</xdr:row>
          <xdr:rowOff>0</xdr:rowOff>
        </xdr:from>
        <xdr:to>
          <xdr:col>7</xdr:col>
          <xdr:colOff>838200</xdr:colOff>
          <xdr:row>45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1038225</xdr:colOff>
          <xdr:row>40</xdr:row>
          <xdr:rowOff>219075</xdr:rowOff>
        </xdr:from>
        <xdr:to>
          <xdr:col>9</xdr:col>
          <xdr:colOff>819150</xdr:colOff>
          <xdr:row>41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1038225</xdr:colOff>
          <xdr:row>40</xdr:row>
          <xdr:rowOff>0</xdr:rowOff>
        </xdr:from>
        <xdr:to>
          <xdr:col>9</xdr:col>
          <xdr:colOff>838200</xdr:colOff>
          <xdr:row>40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GSST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44</xdr:row>
          <xdr:rowOff>0</xdr:rowOff>
        </xdr:from>
        <xdr:to>
          <xdr:col>8</xdr:col>
          <xdr:colOff>838200</xdr:colOff>
          <xdr:row>45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42</xdr:row>
          <xdr:rowOff>200025</xdr:rowOff>
        </xdr:from>
        <xdr:to>
          <xdr:col>8</xdr:col>
          <xdr:colOff>838200</xdr:colOff>
          <xdr:row>43</xdr:row>
          <xdr:rowOff>180975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41</xdr:row>
          <xdr:rowOff>209550</xdr:rowOff>
        </xdr:from>
        <xdr:to>
          <xdr:col>8</xdr:col>
          <xdr:colOff>838200</xdr:colOff>
          <xdr:row>42</xdr:row>
          <xdr:rowOff>190500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40</xdr:row>
          <xdr:rowOff>219075</xdr:rowOff>
        </xdr:from>
        <xdr:to>
          <xdr:col>8</xdr:col>
          <xdr:colOff>838200</xdr:colOff>
          <xdr:row>41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40</xdr:row>
          <xdr:rowOff>0</xdr:rowOff>
        </xdr:from>
        <xdr:to>
          <xdr:col>8</xdr:col>
          <xdr:colOff>838200</xdr:colOff>
          <xdr:row>40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1038225</xdr:colOff>
          <xdr:row>41</xdr:row>
          <xdr:rowOff>209550</xdr:rowOff>
        </xdr:from>
        <xdr:to>
          <xdr:col>9</xdr:col>
          <xdr:colOff>819150</xdr:colOff>
          <xdr:row>42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1038225</xdr:colOff>
          <xdr:row>42</xdr:row>
          <xdr:rowOff>200025</xdr:rowOff>
        </xdr:from>
        <xdr:to>
          <xdr:col>9</xdr:col>
          <xdr:colOff>838200</xdr:colOff>
          <xdr:row>43</xdr:row>
          <xdr:rowOff>180975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1038225</xdr:colOff>
          <xdr:row>44</xdr:row>
          <xdr:rowOff>0</xdr:rowOff>
        </xdr:from>
        <xdr:to>
          <xdr:col>9</xdr:col>
          <xdr:colOff>838200</xdr:colOff>
          <xdr:row>45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44</xdr:row>
          <xdr:rowOff>0</xdr:rowOff>
        </xdr:from>
        <xdr:to>
          <xdr:col>10</xdr:col>
          <xdr:colOff>857250</xdr:colOff>
          <xdr:row>45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42</xdr:row>
          <xdr:rowOff>200025</xdr:rowOff>
        </xdr:from>
        <xdr:to>
          <xdr:col>10</xdr:col>
          <xdr:colOff>857250</xdr:colOff>
          <xdr:row>43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RLST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209550</xdr:rowOff>
        </xdr:from>
        <xdr:to>
          <xdr:col>10</xdr:col>
          <xdr:colOff>857250</xdr:colOff>
          <xdr:row>42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PSYC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219075</xdr:rowOff>
        </xdr:from>
        <xdr:to>
          <xdr:col>10</xdr:col>
          <xdr:colOff>857250</xdr:colOff>
          <xdr:row>41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0</xdr:rowOff>
        </xdr:from>
        <xdr:to>
          <xdr:col>10</xdr:col>
          <xdr:colOff>857250</xdr:colOff>
          <xdr:row>40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PHYS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40</xdr:row>
          <xdr:rowOff>0</xdr:rowOff>
        </xdr:from>
        <xdr:to>
          <xdr:col>11</xdr:col>
          <xdr:colOff>838200</xdr:colOff>
          <xdr:row>40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ANTH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40</xdr:row>
          <xdr:rowOff>209550</xdr:rowOff>
        </xdr:from>
        <xdr:to>
          <xdr:col>11</xdr:col>
          <xdr:colOff>838200</xdr:colOff>
          <xdr:row>41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ANTH 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41</xdr:row>
          <xdr:rowOff>180975</xdr:rowOff>
        </xdr:from>
        <xdr:to>
          <xdr:col>11</xdr:col>
          <xdr:colOff>838200</xdr:colOff>
          <xdr:row>42</xdr:row>
          <xdr:rowOff>171450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ANTH 005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42</xdr:row>
          <xdr:rowOff>152400</xdr:rowOff>
        </xdr:from>
        <xdr:to>
          <xdr:col>11</xdr:col>
          <xdr:colOff>838200</xdr:colOff>
          <xdr:row>43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 005A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43</xdr:row>
          <xdr:rowOff>133350</xdr:rowOff>
        </xdr:from>
        <xdr:to>
          <xdr:col>11</xdr:col>
          <xdr:colOff>838200</xdr:colOff>
          <xdr:row>44</xdr:row>
          <xdr:rowOff>152400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 005B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44</xdr:row>
          <xdr:rowOff>142875</xdr:rowOff>
        </xdr:from>
        <xdr:to>
          <xdr:col>11</xdr:col>
          <xdr:colOff>838200</xdr:colOff>
          <xdr:row>45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 005C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45</xdr:row>
          <xdr:rowOff>161925</xdr:rowOff>
        </xdr:from>
        <xdr:to>
          <xdr:col>11</xdr:col>
          <xdr:colOff>838200</xdr:colOff>
          <xdr:row>46</xdr:row>
          <xdr:rowOff>180975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BUS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46</xdr:row>
          <xdr:rowOff>171450</xdr:rowOff>
        </xdr:from>
        <xdr:to>
          <xdr:col>11</xdr:col>
          <xdr:colOff>838200</xdr:colOff>
          <xdr:row>48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CHEM 001A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48</xdr:row>
          <xdr:rowOff>0</xdr:rowOff>
        </xdr:from>
        <xdr:to>
          <xdr:col>11</xdr:col>
          <xdr:colOff>838200</xdr:colOff>
          <xdr:row>49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CHEM 001C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40</xdr:row>
          <xdr:rowOff>0</xdr:rowOff>
        </xdr:from>
        <xdr:to>
          <xdr:col>12</xdr:col>
          <xdr:colOff>885825</xdr:colOff>
          <xdr:row>40</xdr:row>
          <xdr:rowOff>219075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CHEM 001W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40</xdr:row>
          <xdr:rowOff>209550</xdr:rowOff>
        </xdr:from>
        <xdr:to>
          <xdr:col>12</xdr:col>
          <xdr:colOff>885825</xdr:colOff>
          <xdr:row>41</xdr:row>
          <xdr:rowOff>180975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180975</xdr:rowOff>
        </xdr:from>
        <xdr:to>
          <xdr:col>12</xdr:col>
          <xdr:colOff>885825</xdr:colOff>
          <xdr:row>42</xdr:row>
          <xdr:rowOff>171450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42</xdr:row>
          <xdr:rowOff>152400</xdr:rowOff>
        </xdr:from>
        <xdr:to>
          <xdr:col>12</xdr:col>
          <xdr:colOff>885825</xdr:colOff>
          <xdr:row>43</xdr:row>
          <xdr:rowOff>133350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43</xdr:row>
          <xdr:rowOff>133350</xdr:rowOff>
        </xdr:from>
        <xdr:to>
          <xdr:col>12</xdr:col>
          <xdr:colOff>885825</xdr:colOff>
          <xdr:row>44</xdr:row>
          <xdr:rowOff>152400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142875</xdr:rowOff>
        </xdr:from>
        <xdr:to>
          <xdr:col>12</xdr:col>
          <xdr:colOff>885825</xdr:colOff>
          <xdr:row>45</xdr:row>
          <xdr:rowOff>171450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45</xdr:row>
          <xdr:rowOff>161925</xdr:rowOff>
        </xdr:from>
        <xdr:to>
          <xdr:col>12</xdr:col>
          <xdr:colOff>885825</xdr:colOff>
          <xdr:row>46</xdr:row>
          <xdr:rowOff>180975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46</xdr:row>
          <xdr:rowOff>171450</xdr:rowOff>
        </xdr:from>
        <xdr:to>
          <xdr:col>12</xdr:col>
          <xdr:colOff>885825</xdr:colOff>
          <xdr:row>48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ECON 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48</xdr:row>
          <xdr:rowOff>0</xdr:rowOff>
        </xdr:from>
        <xdr:to>
          <xdr:col>12</xdr:col>
          <xdr:colOff>885825</xdr:colOff>
          <xdr:row>49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ECON 003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0</xdr:rowOff>
        </xdr:from>
        <xdr:to>
          <xdr:col>13</xdr:col>
          <xdr:colOff>885825</xdr:colOff>
          <xdr:row>40</xdr:row>
          <xdr:rowOff>219075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EDUC 005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209550</xdr:rowOff>
        </xdr:from>
        <xdr:to>
          <xdr:col>13</xdr:col>
          <xdr:colOff>885825</xdr:colOff>
          <xdr:row>41</xdr:row>
          <xdr:rowOff>180975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EDUC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180975</xdr:rowOff>
        </xdr:from>
        <xdr:to>
          <xdr:col>13</xdr:col>
          <xdr:colOff>885825</xdr:colOff>
          <xdr:row>42</xdr:row>
          <xdr:rowOff>171450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EE 001A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152400</xdr:rowOff>
        </xdr:from>
        <xdr:to>
          <xdr:col>13</xdr:col>
          <xdr:colOff>885825</xdr:colOff>
          <xdr:row>43</xdr:row>
          <xdr:rowOff>133350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ENSC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133350</xdr:rowOff>
        </xdr:from>
        <xdr:to>
          <xdr:col>13</xdr:col>
          <xdr:colOff>885825</xdr:colOff>
          <xdr:row>44</xdr:row>
          <xdr:rowOff>152400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ETST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142875</xdr:rowOff>
        </xdr:from>
        <xdr:to>
          <xdr:col>13</xdr:col>
          <xdr:colOff>885825</xdr:colOff>
          <xdr:row>45</xdr:row>
          <xdr:rowOff>171450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ETST 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45</xdr:row>
          <xdr:rowOff>161925</xdr:rowOff>
        </xdr:from>
        <xdr:to>
          <xdr:col>13</xdr:col>
          <xdr:colOff>885825</xdr:colOff>
          <xdr:row>46</xdr:row>
          <xdr:rowOff>180975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ETST 003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46</xdr:row>
          <xdr:rowOff>171450</xdr:rowOff>
        </xdr:from>
        <xdr:to>
          <xdr:col>13</xdr:col>
          <xdr:colOff>885825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GSST 001S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48</xdr:row>
          <xdr:rowOff>0</xdr:rowOff>
        </xdr:from>
        <xdr:to>
          <xdr:col>13</xdr:col>
          <xdr:colOff>885825</xdr:colOff>
          <xdr:row>49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HIST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40</xdr:row>
          <xdr:rowOff>0</xdr:rowOff>
        </xdr:from>
        <xdr:to>
          <xdr:col>14</xdr:col>
          <xdr:colOff>866775</xdr:colOff>
          <xdr:row>40</xdr:row>
          <xdr:rowOff>219075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HIST 015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40</xdr:row>
          <xdr:rowOff>209550</xdr:rowOff>
        </xdr:from>
        <xdr:to>
          <xdr:col>14</xdr:col>
          <xdr:colOff>866775</xdr:colOff>
          <xdr:row>41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HIST 020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41</xdr:row>
          <xdr:rowOff>180975</xdr:rowOff>
        </xdr:from>
        <xdr:to>
          <xdr:col>14</xdr:col>
          <xdr:colOff>866775</xdr:colOff>
          <xdr:row>42</xdr:row>
          <xdr:rowOff>171450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42</xdr:row>
          <xdr:rowOff>152400</xdr:rowOff>
        </xdr:from>
        <xdr:to>
          <xdr:col>14</xdr:col>
          <xdr:colOff>866775</xdr:colOff>
          <xdr:row>43</xdr:row>
          <xdr:rowOff>133350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43</xdr:row>
          <xdr:rowOff>133350</xdr:rowOff>
        </xdr:from>
        <xdr:to>
          <xdr:col>14</xdr:col>
          <xdr:colOff>866775</xdr:colOff>
          <xdr:row>44</xdr:row>
          <xdr:rowOff>152400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006A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44</xdr:row>
          <xdr:rowOff>142875</xdr:rowOff>
        </xdr:from>
        <xdr:to>
          <xdr:col>14</xdr:col>
          <xdr:colOff>866775</xdr:colOff>
          <xdr:row>45</xdr:row>
          <xdr:rowOff>171450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006B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45</xdr:row>
          <xdr:rowOff>161925</xdr:rowOff>
        </xdr:from>
        <xdr:to>
          <xdr:col>14</xdr:col>
          <xdr:colOff>866775</xdr:colOff>
          <xdr:row>46</xdr:row>
          <xdr:rowOff>180975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007A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46</xdr:row>
          <xdr:rowOff>171450</xdr:rowOff>
        </xdr:from>
        <xdr:to>
          <xdr:col>14</xdr:col>
          <xdr:colOff>866775</xdr:colOff>
          <xdr:row>48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007B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48</xdr:row>
          <xdr:rowOff>0</xdr:rowOff>
        </xdr:from>
        <xdr:to>
          <xdr:col>14</xdr:col>
          <xdr:colOff>866775</xdr:colOff>
          <xdr:row>49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009A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0</xdr:rowOff>
        </xdr:from>
        <xdr:to>
          <xdr:col>15</xdr:col>
          <xdr:colOff>885825</xdr:colOff>
          <xdr:row>40</xdr:row>
          <xdr:rowOff>219075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009B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209550</xdr:rowOff>
        </xdr:from>
        <xdr:to>
          <xdr:col>15</xdr:col>
          <xdr:colOff>885825</xdr:colOff>
          <xdr:row>41</xdr:row>
          <xdr:rowOff>180975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009C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41</xdr:row>
          <xdr:rowOff>180975</xdr:rowOff>
        </xdr:from>
        <xdr:to>
          <xdr:col>15</xdr:col>
          <xdr:colOff>885825</xdr:colOff>
          <xdr:row>42</xdr:row>
          <xdr:rowOff>171450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42</xdr:row>
          <xdr:rowOff>152400</xdr:rowOff>
        </xdr:from>
        <xdr:to>
          <xdr:col>15</xdr:col>
          <xdr:colOff>885825</xdr:colOff>
          <xdr:row>43</xdr:row>
          <xdr:rowOff>133350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MCS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43</xdr:row>
          <xdr:rowOff>133350</xdr:rowOff>
        </xdr:from>
        <xdr:to>
          <xdr:col>15</xdr:col>
          <xdr:colOff>885825</xdr:colOff>
          <xdr:row>44</xdr:row>
          <xdr:rowOff>152400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PHIL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44</xdr:row>
          <xdr:rowOff>142875</xdr:rowOff>
        </xdr:from>
        <xdr:to>
          <xdr:col>15</xdr:col>
          <xdr:colOff>885825</xdr:colOff>
          <xdr:row>45</xdr:row>
          <xdr:rowOff>171450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PHIL 009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45</xdr:row>
          <xdr:rowOff>161925</xdr:rowOff>
        </xdr:from>
        <xdr:to>
          <xdr:col>15</xdr:col>
          <xdr:colOff>885825</xdr:colOff>
          <xdr:row>46</xdr:row>
          <xdr:rowOff>180975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PHYS 040A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46</xdr:row>
          <xdr:rowOff>171450</xdr:rowOff>
        </xdr:from>
        <xdr:to>
          <xdr:col>15</xdr:col>
          <xdr:colOff>885825</xdr:colOff>
          <xdr:row>48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PHYS 040C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48</xdr:row>
          <xdr:rowOff>0</xdr:rowOff>
        </xdr:from>
        <xdr:to>
          <xdr:col>15</xdr:col>
          <xdr:colOff>885825</xdr:colOff>
          <xdr:row>49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POSC 005W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40</xdr:row>
          <xdr:rowOff>0</xdr:rowOff>
        </xdr:from>
        <xdr:to>
          <xdr:col>16</xdr:col>
          <xdr:colOff>857250</xdr:colOff>
          <xdr:row>40</xdr:row>
          <xdr:rowOff>219075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POSC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40</xdr:row>
          <xdr:rowOff>209550</xdr:rowOff>
        </xdr:from>
        <xdr:to>
          <xdr:col>16</xdr:col>
          <xdr:colOff>857250</xdr:colOff>
          <xdr:row>41</xdr:row>
          <xdr:rowOff>180975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POSC 015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41</xdr:row>
          <xdr:rowOff>180975</xdr:rowOff>
        </xdr:from>
        <xdr:to>
          <xdr:col>16</xdr:col>
          <xdr:colOff>857250</xdr:colOff>
          <xdr:row>42</xdr:row>
          <xdr:rowOff>171450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POSC 020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42</xdr:row>
          <xdr:rowOff>152400</xdr:rowOff>
        </xdr:from>
        <xdr:to>
          <xdr:col>16</xdr:col>
          <xdr:colOff>857250</xdr:colOff>
          <xdr:row>43</xdr:row>
          <xdr:rowOff>133350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PSYC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43</xdr:row>
          <xdr:rowOff>133350</xdr:rowOff>
        </xdr:from>
        <xdr:to>
          <xdr:col>16</xdr:col>
          <xdr:colOff>857250</xdr:colOff>
          <xdr:row>44</xdr:row>
          <xdr:rowOff>152400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PSYC 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44</xdr:row>
          <xdr:rowOff>142875</xdr:rowOff>
        </xdr:from>
        <xdr:to>
          <xdr:col>16</xdr:col>
          <xdr:colOff>857250</xdr:colOff>
          <xdr:row>45</xdr:row>
          <xdr:rowOff>171450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RLST 012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45</xdr:row>
          <xdr:rowOff>161925</xdr:rowOff>
        </xdr:from>
        <xdr:to>
          <xdr:col>16</xdr:col>
          <xdr:colOff>857250</xdr:colOff>
          <xdr:row>46</xdr:row>
          <xdr:rowOff>180975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46</xdr:row>
          <xdr:rowOff>171450</xdr:rowOff>
        </xdr:from>
        <xdr:to>
          <xdr:col>16</xdr:col>
          <xdr:colOff>857250</xdr:colOff>
          <xdr:row>48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 002F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48</xdr:row>
          <xdr:rowOff>0</xdr:rowOff>
        </xdr:from>
        <xdr:to>
          <xdr:col>16</xdr:col>
          <xdr:colOff>857250</xdr:colOff>
          <xdr:row>49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 010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2:C18" totalsRowShown="0" headerRowDxfId="2">
  <tableColumns count="3">
    <tableColumn id="1" name="Classroom"/>
    <tableColumn id="2" name="Capacity" dataDxfId="1"/>
    <tableColumn id="3" name="# Sections" dataDxfId="0">
      <calculatedColumnFormula>COUNTIF('Section List'!$G$4:$G$93,Table1[[#This Row],[Classroom]])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tabSelected="1" topLeftCell="G1" zoomScale="90" zoomScaleNormal="90" workbookViewId="0">
      <selection sqref="A1:Q1"/>
    </sheetView>
  </sheetViews>
  <sheetFormatPr defaultRowHeight="14.25"/>
  <cols>
    <col min="1" max="1" width="30.86328125" customWidth="1"/>
    <col min="2" max="17" width="15.73046875" style="10" customWidth="1"/>
    <col min="19" max="19" width="13.265625" customWidth="1"/>
    <col min="21" max="21" width="12.86328125" bestFit="1" customWidth="1"/>
  </cols>
  <sheetData>
    <row r="1" spans="1:19" ht="78.75" customHeight="1">
      <c r="A1" s="172" t="s">
        <v>531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9" ht="14.65" thickBot="1"/>
    <row r="3" spans="1:19" ht="16.149999999999999" thickBot="1">
      <c r="B3" s="119" t="s">
        <v>167</v>
      </c>
      <c r="C3" s="120" t="s">
        <v>125</v>
      </c>
      <c r="D3" s="120" t="s">
        <v>203</v>
      </c>
      <c r="E3" s="120" t="s">
        <v>90</v>
      </c>
      <c r="F3" s="120" t="s">
        <v>213</v>
      </c>
      <c r="G3" s="120" t="s">
        <v>128</v>
      </c>
      <c r="H3" s="120" t="s">
        <v>199</v>
      </c>
      <c r="I3" s="120" t="s">
        <v>96</v>
      </c>
      <c r="J3" s="120" t="s">
        <v>115</v>
      </c>
      <c r="K3" s="120" t="s">
        <v>108</v>
      </c>
      <c r="L3" s="120" t="s">
        <v>163</v>
      </c>
      <c r="M3" s="120" t="s">
        <v>93</v>
      </c>
      <c r="N3" s="120" t="s">
        <v>83</v>
      </c>
      <c r="O3" s="120" t="s">
        <v>235</v>
      </c>
      <c r="P3" s="120" t="s">
        <v>103</v>
      </c>
      <c r="Q3" s="121" t="s">
        <v>79</v>
      </c>
    </row>
    <row r="4" spans="1:19" ht="15.75">
      <c r="A4" s="89" t="s">
        <v>530</v>
      </c>
      <c r="B4" s="122">
        <v>100</v>
      </c>
      <c r="C4" s="123">
        <v>105</v>
      </c>
      <c r="D4" s="123">
        <v>111</v>
      </c>
      <c r="E4" s="123">
        <v>130</v>
      </c>
      <c r="F4" s="123">
        <v>135</v>
      </c>
      <c r="G4" s="123">
        <v>138</v>
      </c>
      <c r="H4" s="123">
        <v>170</v>
      </c>
      <c r="I4" s="123">
        <v>284</v>
      </c>
      <c r="J4" s="123">
        <v>288</v>
      </c>
      <c r="K4" s="123">
        <v>293</v>
      </c>
      <c r="L4" s="123">
        <v>300</v>
      </c>
      <c r="M4" s="123">
        <v>303</v>
      </c>
      <c r="N4" s="123">
        <v>329</v>
      </c>
      <c r="O4" s="123">
        <v>334</v>
      </c>
      <c r="P4" s="123">
        <v>416</v>
      </c>
      <c r="Q4" s="124">
        <v>570</v>
      </c>
      <c r="S4" s="27"/>
    </row>
    <row r="5" spans="1:19">
      <c r="A5" s="90" t="s">
        <v>529</v>
      </c>
      <c r="B5" s="125"/>
      <c r="D5" s="125"/>
      <c r="E5" s="126" t="s">
        <v>528</v>
      </c>
      <c r="F5" s="126"/>
      <c r="G5" s="126" t="s">
        <v>527</v>
      </c>
      <c r="H5" s="125"/>
      <c r="I5" s="125"/>
      <c r="J5" s="125"/>
      <c r="K5" s="126" t="s">
        <v>518</v>
      </c>
      <c r="L5" s="125"/>
      <c r="M5" s="126"/>
      <c r="N5" s="126"/>
      <c r="O5" s="125"/>
      <c r="P5" s="125"/>
      <c r="Q5" s="164"/>
    </row>
    <row r="6" spans="1:19">
      <c r="A6" s="90" t="s">
        <v>526</v>
      </c>
      <c r="B6" s="125"/>
      <c r="C6" s="126"/>
      <c r="E6" s="126" t="s">
        <v>505</v>
      </c>
      <c r="F6" s="126"/>
      <c r="G6" s="126" t="s">
        <v>508</v>
      </c>
      <c r="H6" s="125"/>
      <c r="I6" s="126" t="s">
        <v>519</v>
      </c>
      <c r="K6" s="126"/>
      <c r="L6" s="125"/>
      <c r="M6" s="126"/>
      <c r="N6" s="126" t="s">
        <v>513</v>
      </c>
      <c r="O6" s="125"/>
      <c r="P6" s="125"/>
      <c r="Q6" s="164"/>
    </row>
    <row r="7" spans="1:19">
      <c r="A7" s="90" t="s">
        <v>522</v>
      </c>
      <c r="B7" s="125"/>
      <c r="C7" s="126" t="s">
        <v>525</v>
      </c>
      <c r="D7" s="125"/>
      <c r="E7" s="126" t="s">
        <v>524</v>
      </c>
      <c r="F7" s="126"/>
      <c r="H7" s="125"/>
      <c r="J7" s="125"/>
      <c r="K7" s="126" t="s">
        <v>515</v>
      </c>
      <c r="L7" s="125"/>
      <c r="M7" s="125"/>
      <c r="N7" s="125" t="s">
        <v>457</v>
      </c>
      <c r="O7" s="125"/>
      <c r="P7" s="125"/>
      <c r="Q7" s="164"/>
    </row>
    <row r="8" spans="1:19">
      <c r="A8" s="93" t="s">
        <v>520</v>
      </c>
      <c r="B8" s="125"/>
      <c r="C8" s="164"/>
      <c r="D8" s="125"/>
      <c r="E8" s="164"/>
      <c r="F8" s="126"/>
      <c r="G8" s="164"/>
      <c r="H8" s="125"/>
      <c r="I8" s="164"/>
      <c r="J8" s="125"/>
      <c r="K8" s="164"/>
      <c r="L8" s="125"/>
      <c r="M8" s="125"/>
      <c r="N8" s="164"/>
      <c r="O8" s="126"/>
      <c r="P8" s="126"/>
      <c r="Q8" s="126" t="s">
        <v>476</v>
      </c>
    </row>
    <row r="9" spans="1:19">
      <c r="A9" s="91" t="s">
        <v>562</v>
      </c>
      <c r="B9" s="125"/>
      <c r="C9" s="164"/>
      <c r="D9" s="125"/>
      <c r="E9" s="164"/>
      <c r="F9" s="126"/>
      <c r="G9" s="164"/>
      <c r="H9" s="125"/>
      <c r="I9" s="164"/>
      <c r="J9" s="125"/>
      <c r="K9" s="164"/>
      <c r="L9" s="125"/>
      <c r="M9" s="125"/>
      <c r="N9" s="164"/>
      <c r="O9" s="126"/>
      <c r="P9" s="126"/>
      <c r="Q9" s="126" t="s">
        <v>516</v>
      </c>
    </row>
    <row r="10" spans="1:19">
      <c r="A10" s="91" t="s">
        <v>561</v>
      </c>
      <c r="B10" s="125"/>
      <c r="C10" s="164"/>
      <c r="D10" s="125"/>
      <c r="E10" s="164"/>
      <c r="F10" s="126"/>
      <c r="G10" s="164"/>
      <c r="H10" s="125"/>
      <c r="I10" s="164"/>
      <c r="J10" s="125"/>
      <c r="K10" s="164"/>
      <c r="L10" s="125"/>
      <c r="M10" s="125"/>
      <c r="N10" s="164"/>
      <c r="O10" s="126"/>
      <c r="P10" s="126"/>
      <c r="Q10" s="126" t="s">
        <v>449</v>
      </c>
    </row>
    <row r="11" spans="1:19" ht="7.5" customHeight="1">
      <c r="A11" s="95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9"/>
    </row>
    <row r="12" spans="1:19">
      <c r="A12" s="90" t="s">
        <v>510</v>
      </c>
      <c r="B12" s="125"/>
      <c r="C12" s="126" t="s">
        <v>486</v>
      </c>
      <c r="D12" s="125"/>
      <c r="E12" s="154" t="s">
        <v>565</v>
      </c>
      <c r="F12" s="126"/>
      <c r="G12" s="126" t="s">
        <v>502</v>
      </c>
      <c r="H12" s="125"/>
      <c r="I12" s="126" t="s">
        <v>507</v>
      </c>
      <c r="J12" s="125"/>
      <c r="K12" s="126" t="s">
        <v>501</v>
      </c>
      <c r="L12" s="126"/>
      <c r="M12" s="125"/>
      <c r="N12" s="125"/>
      <c r="O12" s="126"/>
      <c r="P12" s="145"/>
      <c r="Q12" s="165"/>
    </row>
    <row r="13" spans="1:19">
      <c r="A13" s="90" t="s">
        <v>506</v>
      </c>
      <c r="B13" s="125"/>
      <c r="C13" s="125"/>
      <c r="D13" s="125"/>
      <c r="E13" s="126"/>
      <c r="F13" s="126"/>
      <c r="G13" s="126" t="s">
        <v>483</v>
      </c>
      <c r="H13" s="125"/>
      <c r="I13" s="126" t="s">
        <v>459</v>
      </c>
      <c r="J13" s="125"/>
      <c r="K13" s="125"/>
      <c r="L13" s="126" t="s">
        <v>489</v>
      </c>
      <c r="M13" s="125"/>
      <c r="N13" s="126" t="s">
        <v>488</v>
      </c>
      <c r="O13" s="126"/>
      <c r="P13" s="145"/>
      <c r="Q13" s="167"/>
    </row>
    <row r="14" spans="1:19">
      <c r="A14" s="90" t="s">
        <v>503</v>
      </c>
      <c r="B14" s="125"/>
      <c r="C14" s="10" t="s">
        <v>521</v>
      </c>
      <c r="D14" s="125"/>
      <c r="E14" s="126" t="s">
        <v>509</v>
      </c>
      <c r="G14" s="126" t="s">
        <v>500</v>
      </c>
      <c r="I14" s="126" t="s">
        <v>497</v>
      </c>
      <c r="J14" s="125"/>
      <c r="K14" s="125"/>
      <c r="L14" s="126" t="s">
        <v>490</v>
      </c>
      <c r="M14" s="125"/>
      <c r="O14" s="126"/>
      <c r="P14" s="145"/>
      <c r="Q14" s="166"/>
    </row>
    <row r="15" spans="1:19">
      <c r="A15" s="93" t="s">
        <v>499</v>
      </c>
      <c r="B15" s="125"/>
      <c r="C15" s="164"/>
      <c r="D15" s="125"/>
      <c r="E15" s="164"/>
      <c r="F15" s="126"/>
      <c r="G15" s="164"/>
      <c r="H15" s="125"/>
      <c r="I15" s="164"/>
      <c r="J15" s="125"/>
      <c r="K15" s="164"/>
      <c r="L15" s="164"/>
      <c r="M15" s="126"/>
      <c r="N15" s="164"/>
      <c r="O15" s="126"/>
      <c r="Q15" s="125" t="s">
        <v>493</v>
      </c>
    </row>
    <row r="16" spans="1:19">
      <c r="A16" s="91" t="s">
        <v>492</v>
      </c>
      <c r="B16" s="125"/>
      <c r="C16" s="164"/>
      <c r="D16" s="125"/>
      <c r="E16" s="164"/>
      <c r="F16" s="126"/>
      <c r="G16" s="164"/>
      <c r="I16" s="164"/>
      <c r="J16" s="125"/>
      <c r="K16" s="164"/>
      <c r="L16" s="164"/>
      <c r="M16" s="126"/>
      <c r="N16" s="164"/>
      <c r="O16" s="126"/>
      <c r="P16" s="126"/>
      <c r="Q16" s="125"/>
    </row>
    <row r="17" spans="1:20" ht="7.5" customHeight="1">
      <c r="A17" s="95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20">
      <c r="A18" s="90" t="s">
        <v>487</v>
      </c>
      <c r="B18" s="125"/>
      <c r="C18" s="165"/>
      <c r="D18" s="131"/>
      <c r="E18" s="144" t="s">
        <v>426</v>
      </c>
      <c r="F18" s="126"/>
      <c r="G18" s="126" t="s">
        <v>523</v>
      </c>
      <c r="H18" s="165"/>
      <c r="I18" s="126" t="s">
        <v>477</v>
      </c>
      <c r="J18" s="125"/>
      <c r="K18" s="126"/>
      <c r="L18" s="125"/>
      <c r="N18" s="126" t="s">
        <v>471</v>
      </c>
      <c r="O18" s="126"/>
      <c r="P18" s="125"/>
      <c r="Q18" s="126" t="s">
        <v>54</v>
      </c>
    </row>
    <row r="19" spans="1:20">
      <c r="A19" s="90" t="s">
        <v>484</v>
      </c>
      <c r="B19" s="125"/>
      <c r="C19" s="167"/>
      <c r="D19" s="131"/>
      <c r="E19" s="144"/>
      <c r="F19" s="130"/>
      <c r="G19" s="126" t="s">
        <v>504</v>
      </c>
      <c r="H19" s="167"/>
      <c r="I19" s="126" t="s">
        <v>472</v>
      </c>
      <c r="K19" s="126" t="s">
        <v>481</v>
      </c>
      <c r="L19" s="125"/>
      <c r="M19" s="125"/>
      <c r="N19" s="125" t="s">
        <v>470</v>
      </c>
      <c r="O19" s="130"/>
      <c r="P19" s="125"/>
      <c r="Q19" s="125" t="s">
        <v>514</v>
      </c>
    </row>
    <row r="20" spans="1:20">
      <c r="A20" s="90" t="s">
        <v>482</v>
      </c>
      <c r="B20" s="125"/>
      <c r="C20" s="166"/>
      <c r="D20" s="131"/>
      <c r="E20" s="154" t="s">
        <v>566</v>
      </c>
      <c r="F20" s="130"/>
      <c r="G20" s="126" t="s">
        <v>551</v>
      </c>
      <c r="H20" s="166"/>
      <c r="I20" s="126" t="s">
        <v>478</v>
      </c>
      <c r="J20" s="125"/>
      <c r="K20" s="126"/>
      <c r="L20" s="125"/>
      <c r="M20" s="126"/>
      <c r="N20" s="125"/>
      <c r="O20" s="130"/>
      <c r="P20" s="125"/>
      <c r="Q20" s="125" t="s">
        <v>469</v>
      </c>
    </row>
    <row r="21" spans="1:20">
      <c r="A21" s="93" t="s">
        <v>480</v>
      </c>
      <c r="B21" s="125"/>
      <c r="C21" s="126" t="s">
        <v>491</v>
      </c>
      <c r="D21" s="131"/>
      <c r="E21" s="164"/>
      <c r="F21" s="126"/>
      <c r="G21" s="164"/>
      <c r="H21" s="125" t="s">
        <v>473</v>
      </c>
      <c r="I21" s="164"/>
      <c r="J21" s="125"/>
      <c r="K21" s="164"/>
      <c r="L21" s="125"/>
      <c r="M21" s="125"/>
      <c r="N21" s="164"/>
      <c r="O21" s="126"/>
      <c r="P21" s="125"/>
      <c r="Q21" s="164"/>
    </row>
    <row r="22" spans="1:20">
      <c r="A22" s="91" t="s">
        <v>475</v>
      </c>
      <c r="B22" s="125"/>
      <c r="C22" s="126" t="s">
        <v>479</v>
      </c>
      <c r="D22" s="131"/>
      <c r="E22" s="164"/>
      <c r="F22" s="130"/>
      <c r="G22" s="164"/>
      <c r="H22" s="125"/>
      <c r="I22" s="164"/>
      <c r="J22" s="125"/>
      <c r="K22" s="164"/>
      <c r="L22" s="125"/>
      <c r="M22" s="125"/>
      <c r="N22" s="164"/>
      <c r="O22" s="130"/>
      <c r="P22" s="125"/>
      <c r="Q22" s="164"/>
    </row>
    <row r="23" spans="1:20" ht="7.5" customHeight="1">
      <c r="A23" s="95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9"/>
    </row>
    <row r="24" spans="1:20">
      <c r="A24" s="90" t="s">
        <v>468</v>
      </c>
      <c r="B24" s="131"/>
      <c r="C24" s="165"/>
      <c r="D24" s="131"/>
      <c r="E24" s="154" t="s">
        <v>566</v>
      </c>
      <c r="F24" s="132"/>
      <c r="G24" s="133" t="s">
        <v>485</v>
      </c>
      <c r="H24" s="131"/>
      <c r="I24" s="131"/>
      <c r="J24" s="131"/>
      <c r="K24" s="131"/>
      <c r="L24" s="131"/>
      <c r="M24" s="131"/>
      <c r="N24" s="131"/>
      <c r="O24" s="132"/>
      <c r="P24" s="131"/>
      <c r="Q24" s="133" t="s">
        <v>464</v>
      </c>
    </row>
    <row r="25" spans="1:20">
      <c r="A25" s="90" t="s">
        <v>467</v>
      </c>
      <c r="B25" s="131"/>
      <c r="C25" s="167"/>
      <c r="D25" s="131"/>
      <c r="E25" s="131"/>
      <c r="F25" s="132"/>
      <c r="G25" s="131"/>
      <c r="H25" s="131"/>
      <c r="I25" s="131"/>
      <c r="J25" s="131"/>
      <c r="K25" s="131"/>
      <c r="L25" s="131"/>
      <c r="M25" s="131"/>
      <c r="N25" s="131"/>
      <c r="O25" s="132"/>
      <c r="P25" s="131"/>
      <c r="Q25" s="126"/>
    </row>
    <row r="26" spans="1:20">
      <c r="A26" s="90" t="s">
        <v>466</v>
      </c>
      <c r="B26" s="131"/>
      <c r="C26" s="166"/>
      <c r="D26" s="131"/>
      <c r="E26" s="131"/>
      <c r="F26" s="132"/>
      <c r="G26" s="131"/>
      <c r="H26" s="131"/>
      <c r="I26" s="131"/>
      <c r="J26" s="131"/>
      <c r="K26" s="131"/>
      <c r="L26" s="131"/>
      <c r="M26" s="131"/>
      <c r="N26" s="131"/>
      <c r="O26" s="132"/>
      <c r="P26" s="131"/>
      <c r="Q26" s="126"/>
    </row>
    <row r="27" spans="1:20" s="27" customFormat="1">
      <c r="A27" s="94" t="s">
        <v>465</v>
      </c>
      <c r="B27" s="131"/>
      <c r="C27" s="133" t="s">
        <v>474</v>
      </c>
      <c r="D27" s="131"/>
      <c r="E27" s="152"/>
      <c r="F27" s="132"/>
      <c r="G27" s="165"/>
      <c r="H27" s="131"/>
      <c r="I27" s="131"/>
      <c r="J27" s="131"/>
      <c r="K27" s="131"/>
      <c r="L27" s="131"/>
      <c r="M27" s="131"/>
      <c r="N27" s="131"/>
      <c r="O27" s="132"/>
      <c r="P27" s="131"/>
      <c r="Q27" s="168"/>
      <c r="S27"/>
      <c r="T27"/>
    </row>
    <row r="28" spans="1:20" s="27" customFormat="1">
      <c r="A28" s="92" t="s">
        <v>463</v>
      </c>
      <c r="B28" s="131"/>
      <c r="C28" s="131"/>
      <c r="D28" s="131"/>
      <c r="E28" s="131"/>
      <c r="F28" s="132"/>
      <c r="G28" s="166"/>
      <c r="H28" s="131"/>
      <c r="I28" s="131"/>
      <c r="J28" s="131"/>
      <c r="K28" s="131"/>
      <c r="L28" s="131"/>
      <c r="M28" s="131"/>
      <c r="N28" s="131"/>
      <c r="O28" s="132"/>
      <c r="P28" s="131"/>
      <c r="Q28" s="168"/>
      <c r="S28"/>
      <c r="T28"/>
    </row>
    <row r="29" spans="1:20" ht="7.5" customHeight="1">
      <c r="A29" s="96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20">
      <c r="A30" s="88" t="s">
        <v>462</v>
      </c>
      <c r="B30" s="125"/>
      <c r="C30" s="125"/>
      <c r="D30" s="125"/>
      <c r="E30" s="126" t="s">
        <v>461</v>
      </c>
      <c r="F30" s="126"/>
      <c r="G30" s="126" t="s">
        <v>460</v>
      </c>
      <c r="H30" s="126"/>
      <c r="J30" s="126" t="s">
        <v>458</v>
      </c>
      <c r="K30" s="126"/>
      <c r="L30" s="126"/>
      <c r="M30" s="126"/>
      <c r="N30" s="126"/>
      <c r="O30" s="126"/>
      <c r="P30" s="125"/>
      <c r="Q30" s="125"/>
    </row>
    <row r="31" spans="1:20">
      <c r="A31" s="88" t="s">
        <v>456</v>
      </c>
      <c r="B31" s="126" t="s">
        <v>455</v>
      </c>
      <c r="C31" s="125"/>
      <c r="D31" s="125"/>
      <c r="E31" s="126" t="s">
        <v>454</v>
      </c>
      <c r="F31" s="126"/>
      <c r="G31" s="126" t="s">
        <v>453</v>
      </c>
      <c r="H31" s="126" t="s">
        <v>446</v>
      </c>
      <c r="I31" s="126" t="s">
        <v>452</v>
      </c>
      <c r="J31" s="126" t="s">
        <v>451</v>
      </c>
      <c r="K31" s="126" t="s">
        <v>450</v>
      </c>
      <c r="L31" s="126"/>
      <c r="M31" s="126"/>
      <c r="N31" s="126" t="s">
        <v>517</v>
      </c>
      <c r="O31" s="126"/>
      <c r="P31" s="127" t="s">
        <v>512</v>
      </c>
      <c r="Q31" s="126" t="s">
        <v>511</v>
      </c>
    </row>
    <row r="32" spans="1:20">
      <c r="A32" s="88" t="s">
        <v>448</v>
      </c>
      <c r="B32" s="126" t="s">
        <v>447</v>
      </c>
      <c r="C32" s="125"/>
      <c r="D32" s="125"/>
      <c r="E32" s="10" t="s">
        <v>552</v>
      </c>
      <c r="F32" s="126"/>
      <c r="G32" s="151"/>
      <c r="H32" s="126"/>
      <c r="I32" s="126" t="s">
        <v>445</v>
      </c>
      <c r="J32" s="126" t="s">
        <v>444</v>
      </c>
      <c r="K32" s="126"/>
      <c r="L32" s="126"/>
      <c r="M32" s="126"/>
      <c r="N32" s="126" t="s">
        <v>495</v>
      </c>
      <c r="O32" s="126"/>
      <c r="P32" s="127" t="s">
        <v>494</v>
      </c>
      <c r="Q32" s="126" t="s">
        <v>443</v>
      </c>
    </row>
    <row r="33" spans="1:17">
      <c r="A33" s="88" t="s">
        <v>442</v>
      </c>
      <c r="B33" s="125"/>
      <c r="C33" s="125"/>
      <c r="D33" s="125"/>
      <c r="E33" s="126" t="s">
        <v>441</v>
      </c>
      <c r="F33" s="126"/>
      <c r="G33" s="126" t="s">
        <v>440</v>
      </c>
      <c r="H33" s="126"/>
      <c r="I33" s="126" t="s">
        <v>437</v>
      </c>
      <c r="J33" s="163" t="s">
        <v>422</v>
      </c>
      <c r="K33" s="126" t="s">
        <v>438</v>
      </c>
      <c r="L33" s="126" t="s">
        <v>436</v>
      </c>
      <c r="M33" s="126" t="s">
        <v>439</v>
      </c>
      <c r="N33" s="126" t="s">
        <v>435</v>
      </c>
      <c r="O33" s="126"/>
      <c r="P33" s="125"/>
      <c r="Q33" s="126"/>
    </row>
    <row r="34" spans="1:17">
      <c r="A34" s="88" t="s">
        <v>434</v>
      </c>
      <c r="B34" s="126" t="s">
        <v>498</v>
      </c>
      <c r="C34" s="154" t="s">
        <v>563</v>
      </c>
      <c r="D34" s="151"/>
      <c r="E34" s="126" t="s">
        <v>433</v>
      </c>
      <c r="F34" s="126"/>
      <c r="G34" s="126" t="s">
        <v>432</v>
      </c>
      <c r="H34" s="126"/>
      <c r="I34" s="126"/>
      <c r="J34" s="126" t="s">
        <v>430</v>
      </c>
      <c r="K34" s="126" t="s">
        <v>431</v>
      </c>
      <c r="L34" s="126" t="s">
        <v>496</v>
      </c>
      <c r="M34" s="126"/>
      <c r="N34" s="126" t="s">
        <v>429</v>
      </c>
      <c r="O34" s="126"/>
      <c r="P34" s="125"/>
      <c r="Q34" s="126" t="s">
        <v>428</v>
      </c>
    </row>
    <row r="35" spans="1:17">
      <c r="A35" s="88" t="s">
        <v>427</v>
      </c>
      <c r="B35" s="125"/>
      <c r="C35" s="155" t="s">
        <v>564</v>
      </c>
      <c r="D35" s="125"/>
      <c r="E35" s="126" t="s">
        <v>425</v>
      </c>
      <c r="F35" s="130"/>
      <c r="G35" s="126" t="s">
        <v>424</v>
      </c>
      <c r="H35" s="126"/>
      <c r="I35" s="126" t="s">
        <v>421</v>
      </c>
      <c r="J35" s="126"/>
      <c r="K35" s="135" t="s">
        <v>423</v>
      </c>
      <c r="L35" s="126"/>
      <c r="M35" s="126"/>
      <c r="N35" s="126" t="s">
        <v>420</v>
      </c>
      <c r="O35" s="130"/>
      <c r="P35" s="125"/>
      <c r="Q35" s="126"/>
    </row>
    <row r="36" spans="1:17" s="27" customFormat="1">
      <c r="A36" s="87" t="s">
        <v>419</v>
      </c>
      <c r="B36" s="131"/>
      <c r="C36" s="131"/>
      <c r="D36" s="131"/>
      <c r="E36" s="133"/>
      <c r="F36" s="132"/>
      <c r="G36" s="133"/>
      <c r="H36" s="133"/>
      <c r="I36" s="133" t="s">
        <v>534</v>
      </c>
      <c r="J36" s="133"/>
      <c r="K36" s="133"/>
      <c r="L36" s="133"/>
      <c r="M36" s="133"/>
      <c r="N36" s="133"/>
      <c r="O36" s="132"/>
      <c r="P36" s="131"/>
      <c r="Q36" s="133" t="s">
        <v>418</v>
      </c>
    </row>
    <row r="37" spans="1:17" s="27" customFormat="1" ht="14.65" thickBot="1">
      <c r="A37" s="86" t="s">
        <v>417</v>
      </c>
      <c r="B37" s="136"/>
      <c r="C37" s="136"/>
      <c r="D37" s="136"/>
      <c r="E37" s="136"/>
      <c r="F37" s="137"/>
      <c r="G37" s="138"/>
      <c r="H37" s="138"/>
      <c r="I37" s="138"/>
      <c r="J37" s="138"/>
      <c r="K37" s="138"/>
      <c r="L37" s="138"/>
      <c r="M37" s="138"/>
      <c r="N37" s="138"/>
      <c r="O37" s="137"/>
      <c r="P37" s="136"/>
      <c r="Q37" s="138"/>
    </row>
    <row r="38" spans="1:17" ht="32.25" customHeight="1"/>
    <row r="39" spans="1:17" ht="18" customHeight="1">
      <c r="A39" s="85" t="s">
        <v>416</v>
      </c>
      <c r="B39" s="84"/>
      <c r="C39" s="84"/>
      <c r="D39" s="84"/>
      <c r="E39" s="83"/>
      <c r="G39" s="169" t="s">
        <v>533</v>
      </c>
      <c r="H39" s="170"/>
      <c r="I39" s="170"/>
      <c r="J39" s="170"/>
      <c r="K39" s="170"/>
      <c r="L39" s="170"/>
      <c r="M39" s="170"/>
      <c r="N39" s="170"/>
      <c r="O39" s="170"/>
      <c r="P39" s="170"/>
      <c r="Q39" s="171"/>
    </row>
    <row r="40" spans="1:17" ht="18" customHeight="1">
      <c r="A40" s="82" t="s">
        <v>415</v>
      </c>
      <c r="B40" s="69"/>
      <c r="C40" s="43"/>
      <c r="D40" s="43"/>
      <c r="E40" s="55"/>
      <c r="G40" s="111" t="s">
        <v>0</v>
      </c>
      <c r="H40" s="112" t="s">
        <v>59</v>
      </c>
      <c r="I40" s="113"/>
      <c r="J40" s="114"/>
      <c r="K40" s="115"/>
      <c r="L40" s="143" t="s">
        <v>1</v>
      </c>
      <c r="M40" s="116"/>
      <c r="N40" s="116"/>
      <c r="O40" s="116"/>
      <c r="P40" s="116"/>
      <c r="Q40" s="117"/>
    </row>
    <row r="41" spans="1:17" ht="18" customHeight="1">
      <c r="A41" s="81" t="s">
        <v>414</v>
      </c>
      <c r="B41" s="69"/>
      <c r="C41" s="43"/>
      <c r="D41" s="43"/>
      <c r="E41" s="55"/>
      <c r="G41" s="107" t="b">
        <v>0</v>
      </c>
      <c r="H41" s="98" t="b">
        <v>0</v>
      </c>
      <c r="I41" s="99" t="b">
        <v>0</v>
      </c>
      <c r="J41" s="99" t="b">
        <v>0</v>
      </c>
      <c r="K41" s="100" t="b">
        <v>0</v>
      </c>
      <c r="L41" s="99" t="b">
        <v>0</v>
      </c>
      <c r="M41" s="99" t="b">
        <v>0</v>
      </c>
      <c r="N41" s="99" t="b">
        <v>0</v>
      </c>
      <c r="O41" s="99" t="b">
        <v>0</v>
      </c>
      <c r="P41" s="99" t="b">
        <v>0</v>
      </c>
      <c r="Q41" s="100" t="b">
        <v>0</v>
      </c>
    </row>
    <row r="42" spans="1:17" ht="18" customHeight="1">
      <c r="A42" s="80"/>
      <c r="B42" s="156" t="s">
        <v>413</v>
      </c>
      <c r="C42" s="79"/>
      <c r="D42" s="79"/>
      <c r="E42" s="78"/>
      <c r="G42" s="107" t="b">
        <v>0</v>
      </c>
      <c r="H42" s="98" t="b">
        <v>0</v>
      </c>
      <c r="I42" s="99" t="b">
        <v>0</v>
      </c>
      <c r="J42" s="99" t="b">
        <v>0</v>
      </c>
      <c r="K42" s="100" t="b">
        <v>0</v>
      </c>
      <c r="L42" s="99" t="b">
        <v>0</v>
      </c>
      <c r="M42" s="99" t="b">
        <v>0</v>
      </c>
      <c r="N42" s="99" t="b">
        <v>0</v>
      </c>
      <c r="O42" s="99" t="b">
        <v>0</v>
      </c>
      <c r="P42" s="99" t="b">
        <v>0</v>
      </c>
      <c r="Q42" s="100" t="b">
        <v>0</v>
      </c>
    </row>
    <row r="43" spans="1:17" ht="18" customHeight="1">
      <c r="A43" s="77"/>
      <c r="B43" s="156" t="s">
        <v>412</v>
      </c>
      <c r="C43" s="79"/>
      <c r="D43" s="79"/>
      <c r="E43" s="78"/>
      <c r="G43" s="107" t="b">
        <v>0</v>
      </c>
      <c r="H43" s="98" t="b">
        <v>0</v>
      </c>
      <c r="I43" s="99" t="b">
        <v>0</v>
      </c>
      <c r="J43" s="99" t="b">
        <v>0</v>
      </c>
      <c r="K43" s="100" t="b">
        <v>0</v>
      </c>
      <c r="L43" s="99" t="b">
        <v>0</v>
      </c>
      <c r="M43" s="99" t="b">
        <v>0</v>
      </c>
      <c r="N43" s="99" t="b">
        <v>0</v>
      </c>
      <c r="O43" s="99" t="b">
        <v>0</v>
      </c>
      <c r="P43" s="99" t="b">
        <v>0</v>
      </c>
      <c r="Q43" s="100" t="b">
        <v>0</v>
      </c>
    </row>
    <row r="44" spans="1:17">
      <c r="A44" s="95"/>
      <c r="B44" s="157" t="s">
        <v>567</v>
      </c>
      <c r="C44" s="48"/>
      <c r="D44" s="48"/>
      <c r="E44" s="57"/>
      <c r="G44" s="107" t="b">
        <v>0</v>
      </c>
      <c r="H44" s="98" t="b">
        <v>0</v>
      </c>
      <c r="I44" s="99" t="b">
        <v>0</v>
      </c>
      <c r="J44" s="99" t="b">
        <v>0</v>
      </c>
      <c r="K44" s="100" t="b">
        <v>0</v>
      </c>
      <c r="L44" s="99" t="b">
        <v>0</v>
      </c>
      <c r="M44" s="99" t="b">
        <v>0</v>
      </c>
      <c r="N44" s="99" t="b">
        <v>0</v>
      </c>
      <c r="O44" s="99" t="b">
        <v>0</v>
      </c>
      <c r="P44" s="99" t="b">
        <v>0</v>
      </c>
      <c r="Q44" s="100" t="b">
        <v>0</v>
      </c>
    </row>
    <row r="45" spans="1:17">
      <c r="G45" s="107" t="b">
        <v>0</v>
      </c>
      <c r="H45" s="98" t="b">
        <v>0</v>
      </c>
      <c r="I45" s="99" t="b">
        <v>0</v>
      </c>
      <c r="J45" s="99" t="b">
        <v>0</v>
      </c>
      <c r="K45" s="100" t="b">
        <v>0</v>
      </c>
      <c r="L45" s="99" t="b">
        <v>0</v>
      </c>
      <c r="M45" s="99" t="b">
        <v>0</v>
      </c>
      <c r="N45" s="99" t="b">
        <v>0</v>
      </c>
      <c r="O45" s="99" t="b">
        <v>0</v>
      </c>
      <c r="P45" s="99" t="b">
        <v>0</v>
      </c>
      <c r="Q45" s="100" t="b">
        <v>0</v>
      </c>
    </row>
    <row r="46" spans="1:17">
      <c r="G46" s="108"/>
      <c r="H46" s="101"/>
      <c r="I46" s="72"/>
      <c r="J46" s="72"/>
      <c r="K46" s="109"/>
      <c r="L46" s="99" t="b">
        <v>0</v>
      </c>
      <c r="M46" s="99" t="b">
        <v>0</v>
      </c>
      <c r="N46" s="99" t="b">
        <v>0</v>
      </c>
      <c r="O46" s="99" t="b">
        <v>0</v>
      </c>
      <c r="P46" s="99" t="b">
        <v>0</v>
      </c>
      <c r="Q46" s="100" t="b">
        <v>0</v>
      </c>
    </row>
    <row r="47" spans="1:17">
      <c r="G47" s="108"/>
      <c r="H47" s="101"/>
      <c r="I47" s="72"/>
      <c r="J47" s="72"/>
      <c r="K47" s="109"/>
      <c r="L47" s="99" t="b">
        <v>0</v>
      </c>
      <c r="M47" s="99" t="b">
        <v>0</v>
      </c>
      <c r="N47" s="99" t="b">
        <v>0</v>
      </c>
      <c r="O47" s="99" t="b">
        <v>0</v>
      </c>
      <c r="P47" s="99" t="b">
        <v>0</v>
      </c>
      <c r="Q47" s="100" t="b">
        <v>0</v>
      </c>
    </row>
    <row r="48" spans="1:17">
      <c r="G48" s="108"/>
      <c r="H48" s="101"/>
      <c r="I48" s="72"/>
      <c r="J48" s="72"/>
      <c r="K48" s="109"/>
      <c r="L48" s="99" t="b">
        <v>0</v>
      </c>
      <c r="M48" s="99" t="b">
        <v>0</v>
      </c>
      <c r="N48" s="99" t="b">
        <v>0</v>
      </c>
      <c r="O48" s="99" t="b">
        <v>0</v>
      </c>
      <c r="P48" s="99" t="b">
        <v>0</v>
      </c>
      <c r="Q48" s="100" t="b">
        <v>0</v>
      </c>
    </row>
    <row r="49" spans="7:17">
      <c r="G49" s="153"/>
      <c r="H49" s="102"/>
      <c r="I49" s="103"/>
      <c r="J49" s="104"/>
      <c r="K49" s="110"/>
      <c r="L49" s="105" t="b">
        <v>0</v>
      </c>
      <c r="M49" s="105" t="b">
        <v>0</v>
      </c>
      <c r="N49" s="105" t="b">
        <v>0</v>
      </c>
      <c r="O49" s="105" t="b">
        <v>0</v>
      </c>
      <c r="P49" s="105" t="b">
        <v>0</v>
      </c>
      <c r="Q49" s="106" t="b">
        <v>0</v>
      </c>
    </row>
    <row r="50" spans="7:17">
      <c r="J50"/>
      <c r="K50"/>
    </row>
    <row r="51" spans="7:17">
      <c r="J51"/>
      <c r="K51"/>
    </row>
    <row r="53" spans="7:17">
      <c r="J53"/>
      <c r="K53"/>
    </row>
    <row r="54" spans="7:17">
      <c r="J54"/>
      <c r="K54"/>
    </row>
    <row r="55" spans="7:17">
      <c r="J55"/>
      <c r="K55"/>
    </row>
    <row r="56" spans="7:17">
      <c r="J56"/>
      <c r="K56"/>
    </row>
    <row r="57" spans="7:17">
      <c r="J57"/>
      <c r="K57"/>
    </row>
    <row r="58" spans="7:17">
      <c r="J58"/>
      <c r="K58"/>
    </row>
    <row r="59" spans="7:17">
      <c r="J59"/>
      <c r="K59"/>
    </row>
    <row r="60" spans="7:17">
      <c r="J60"/>
      <c r="K60"/>
    </row>
    <row r="61" spans="7:17">
      <c r="J61"/>
      <c r="K61"/>
    </row>
    <row r="62" spans="7:17">
      <c r="J62"/>
      <c r="K62"/>
    </row>
    <row r="63" spans="7:17">
      <c r="J63"/>
      <c r="K63"/>
    </row>
    <row r="64" spans="7:17">
      <c r="J64"/>
      <c r="K64"/>
    </row>
    <row r="65" spans="10:11">
      <c r="J65"/>
      <c r="K65"/>
    </row>
    <row r="66" spans="10:11">
      <c r="J66"/>
      <c r="K66"/>
    </row>
    <row r="67" spans="10:11">
      <c r="J67"/>
      <c r="K67"/>
    </row>
    <row r="68" spans="10:11">
      <c r="J68"/>
      <c r="K68"/>
    </row>
    <row r="69" spans="10:11">
      <c r="J69"/>
      <c r="K69"/>
    </row>
    <row r="70" spans="10:11">
      <c r="J70"/>
      <c r="K70"/>
    </row>
    <row r="71" spans="10:11">
      <c r="J71"/>
      <c r="K71"/>
    </row>
    <row r="72" spans="10:11">
      <c r="J72"/>
      <c r="K72"/>
    </row>
    <row r="73" spans="10:11">
      <c r="J73"/>
      <c r="K73"/>
    </row>
    <row r="74" spans="10:11">
      <c r="J74"/>
      <c r="K74"/>
    </row>
    <row r="75" spans="10:11">
      <c r="J75"/>
      <c r="K75"/>
    </row>
    <row r="76" spans="10:11">
      <c r="J76"/>
      <c r="K76"/>
    </row>
    <row r="77" spans="10:11">
      <c r="K77"/>
    </row>
    <row r="78" spans="10:11">
      <c r="K78"/>
    </row>
    <row r="79" spans="10:11">
      <c r="K79"/>
    </row>
    <row r="80" spans="10:11">
      <c r="K80"/>
    </row>
    <row r="81" spans="11:11">
      <c r="K81"/>
    </row>
    <row r="82" spans="11:11">
      <c r="K82"/>
    </row>
    <row r="83" spans="11:11">
      <c r="K83"/>
    </row>
    <row r="84" spans="11:11">
      <c r="K84"/>
    </row>
    <row r="85" spans="11:11">
      <c r="K85"/>
    </row>
    <row r="86" spans="11:11">
      <c r="K86"/>
    </row>
    <row r="87" spans="11:11">
      <c r="K87"/>
    </row>
    <row r="88" spans="11:11">
      <c r="K88"/>
    </row>
    <row r="89" spans="11:11">
      <c r="K89"/>
    </row>
    <row r="90" spans="11:11">
      <c r="K90"/>
    </row>
    <row r="91" spans="11:11">
      <c r="K91"/>
    </row>
    <row r="92" spans="11:11">
      <c r="K92"/>
    </row>
    <row r="93" spans="11:11">
      <c r="K93"/>
    </row>
    <row r="94" spans="11:11">
      <c r="K94"/>
    </row>
    <row r="95" spans="11:11">
      <c r="K95"/>
    </row>
    <row r="96" spans="11:11">
      <c r="K96"/>
    </row>
  </sheetData>
  <sortState ref="J48:J52">
    <sortCondition ref="J42"/>
  </sortState>
  <mergeCells count="28">
    <mergeCell ref="G39:Q39"/>
    <mergeCell ref="A1:Q1"/>
    <mergeCell ref="K21:K22"/>
    <mergeCell ref="G21:G22"/>
    <mergeCell ref="C18:C20"/>
    <mergeCell ref="C8:C10"/>
    <mergeCell ref="E8:E10"/>
    <mergeCell ref="E15:E16"/>
    <mergeCell ref="G15:G16"/>
    <mergeCell ref="G8:G10"/>
    <mergeCell ref="I15:I16"/>
    <mergeCell ref="N21:N22"/>
    <mergeCell ref="C24:C26"/>
    <mergeCell ref="C15:C16"/>
    <mergeCell ref="E21:E22"/>
    <mergeCell ref="I21:I22"/>
    <mergeCell ref="I8:I10"/>
    <mergeCell ref="G27:G28"/>
    <mergeCell ref="Q5:Q7"/>
    <mergeCell ref="L15:L16"/>
    <mergeCell ref="H18:H20"/>
    <mergeCell ref="Q21:Q22"/>
    <mergeCell ref="Q27:Q28"/>
    <mergeCell ref="N8:N10"/>
    <mergeCell ref="N15:N16"/>
    <mergeCell ref="Q12:Q14"/>
    <mergeCell ref="K8:K10"/>
    <mergeCell ref="K15:K16"/>
  </mergeCells>
  <conditionalFormatting sqref="B8:H10 B17:Q17 O18:Q22 J21:J22 B11:Q11 L14:M14 M15:M16 C6 B5:B6 B30:H30 J30:Q30 O8:Q9 O10 O13:Q14 O16:Q16 O15 H7 I13 H19:I19 F21:H22 C15:G16 I12:J12 L13:N13 J13:J16 L12:Q12 K12:K16 G14 B13:G13 F20:M20 D14:E14 B18:C22 B23:Q23 D24 B24:B26 D25:P26 B32:D32 F32:Q32 B36:Q37 B33:G33 K33:Q33 B35:L35 I15:I16 B14:B16 L21:M22 D34:G34 F12:G12 F24:Q24 F18:F19 B7:F7 G18:L18 B12:D12 J7:Q7 G6:I6 K6:Q6 M34:Q35 H33:I34 Q12:Q16 H18:H20 J8:J10 P9:P10 Q8:Q10 B27:Q27 B29:Q29 B28:F28 H28:Q28 B34 B31:Q31 J34:L34 K19:M19 D5:Q5 L8:M10">
    <cfRule type="expression" dxfId="2258" priority="2437">
      <formula>AND(LEFT(B5,SEARCH(" ",B5)-1)="BIOL",$G$44=TRUE)</formula>
    </cfRule>
  </conditionalFormatting>
  <conditionalFormatting sqref="N8:N10">
    <cfRule type="expression" dxfId="2257" priority="2169">
      <formula>AND(LEFT(N8,LEN(N8)-4)="SOC 010",$Q$49=TRUE)</formula>
    </cfRule>
    <cfRule type="expression" dxfId="2256" priority="2170">
      <formula>AND(LEFT(N8,LEN(N8)-4)="SOC 002F",$Q$48=TRUE)</formula>
    </cfRule>
    <cfRule type="expression" dxfId="2255" priority="2171">
      <formula>AND(LEFT(N8,LEN(N8)-4)="SOC 001",$Q$47=TRUE)</formula>
    </cfRule>
    <cfRule type="expression" dxfId="2254" priority="2172">
      <formula>AND(LEFT(N8,LEN(N8)-4)="RLST 012",$Q$46=TRUE)</formula>
    </cfRule>
    <cfRule type="expression" dxfId="2253" priority="2173">
      <formula>AND(LEFT(N8,LEN(N8)-4)="PSYC 002",$Q$45=TRUE)</formula>
    </cfRule>
    <cfRule type="expression" dxfId="2252" priority="2174">
      <formula>AND(LEFT(N8,LEN(N8)-4)="PSYC 001",$Q$44=TRUE)</formula>
    </cfRule>
    <cfRule type="expression" dxfId="2251" priority="2175">
      <formula>AND(LEFT(N8,LEN(N8)-4)="POSC 020",$Q$43=TRUE)</formula>
    </cfRule>
    <cfRule type="expression" dxfId="2250" priority="2176">
      <formula>AND(LEFT(N8,LEN(N8)-4)="POSC 015",$Q$42=TRUE)</formula>
    </cfRule>
    <cfRule type="expression" dxfId="2249" priority="2177">
      <formula>AND(LEFT(N8,LEN(N8)-4)="POSC 010",$Q$41=TRUE)</formula>
    </cfRule>
    <cfRule type="expression" dxfId="2248" priority="2178">
      <formula>AND(LEFT(N8,LEN(N8)-4)="POSC 005W",$P$49=TRUE)</formula>
    </cfRule>
    <cfRule type="expression" dxfId="2247" priority="2179">
      <formula>AND(LEFT(N8,LEN(N8)-4)="PHYS 040C",$P$48=TRUE)</formula>
    </cfRule>
    <cfRule type="expression" dxfId="2246" priority="2180">
      <formula>AND(LEFT(N8,LEN(N8)-4)="PHYS 040A",$P$47=TRUE)</formula>
    </cfRule>
    <cfRule type="expression" dxfId="2245" priority="2181">
      <formula>AND(LEFT(N8,LEN(N8)-4)="PHIL 009",$P$46=TRUE)</formula>
    </cfRule>
    <cfRule type="expression" dxfId="2244" priority="2182">
      <formula>AND(LEFT(N8,LEN(N8)-4)="PHIL 001",$P$45=TRUE)</formula>
    </cfRule>
    <cfRule type="expression" dxfId="2243" priority="2183">
      <formula>AND(LEFT(N8,LEN(N8)-4)="MCS 001",$P$44=TRUE)</formula>
    </cfRule>
    <cfRule type="expression" dxfId="2242" priority="2184">
      <formula>AND(LEFT(N8,LEN(N8)-4)="MATH 022",$P$43=TRUE)</formula>
    </cfRule>
    <cfRule type="expression" dxfId="2241" priority="2185">
      <formula>AND(LEFT(N8,LEN(N8)-4)="MATH 009C",$P$42=TRUE)</formula>
    </cfRule>
    <cfRule type="expression" dxfId="2240" priority="2186">
      <formula>AND(LEFT(N8,LEN(N8)-4)="MATH 009B",$P$41=TRUE)</formula>
    </cfRule>
    <cfRule type="expression" dxfId="2239" priority="2187">
      <formula>AND(LEFT(N8,LEN(N8)-4)="MATH 009A",$O$49=TRUE)</formula>
    </cfRule>
    <cfRule type="expression" dxfId="2238" priority="2188">
      <formula>AND(LEFT(N8,LEN(N8)-4)="MATH 007B",$O$48=TRUE)</formula>
    </cfRule>
    <cfRule type="expression" dxfId="2237" priority="2189">
      <formula>AND(LEFT(N8,LEN(N8)-4)="MATH 007A",$O$47=TRUE)</formula>
    </cfRule>
    <cfRule type="expression" dxfId="2236" priority="2190">
      <formula>AND(LEFT(N8,LEN(N8)-4)="MATH 006B",$O$46=TRUE)</formula>
    </cfRule>
    <cfRule type="expression" dxfId="2235" priority="2191">
      <formula>AND(LEFT(N8,LEN(N8)-4)="MATH 006A",$O$45=TRUE)</formula>
    </cfRule>
    <cfRule type="expression" dxfId="2234" priority="2192">
      <formula>AND(LEFT(N8,LEN(N8)-4)="MATH 005",$O$44=TRUE)</formula>
    </cfRule>
    <cfRule type="expression" dxfId="2233" priority="2193">
      <formula>AND(LEFT(N8,LEN(N8)-4)="MATH 004",$O$43=TRUE)</formula>
    </cfRule>
    <cfRule type="expression" dxfId="2232" priority="2194">
      <formula>AND(LEFT(N8,LEN(N8)-4)="HIST 020",$O$42=TRUE)</formula>
    </cfRule>
    <cfRule type="expression" dxfId="2231" priority="2195">
      <formula>AND(LEFT(N8,LEN(N8)-4)="HIST 015",$O$41=TRUE)</formula>
    </cfRule>
    <cfRule type="expression" dxfId="2230" priority="2196">
      <formula>AND(LEFT(N8,LEN(N8)-4)="HIST 010",$N$49=TRUE)</formula>
    </cfRule>
    <cfRule type="expression" dxfId="2229" priority="2197">
      <formula>AND(LEFT(N8,LEN(N8)-4)="GSST 001S",$N$48=TRUE)</formula>
    </cfRule>
    <cfRule type="expression" dxfId="2228" priority="2198">
      <formula>AND(LEFT(N8,LEN(N8)-4)="ETST 003",$N$47=TRUE)</formula>
    </cfRule>
    <cfRule type="expression" dxfId="2227" priority="2199">
      <formula>AND(LEFT(N8,LEN(N8)-4)="ETST 002",$N$46=TRUE)</formula>
    </cfRule>
    <cfRule type="expression" dxfId="2226" priority="2200">
      <formula>AND(LEFT(N8,LEN(N8)-4)="ETST 001",$N$45=TRUE)</formula>
    </cfRule>
    <cfRule type="expression" dxfId="2225" priority="2201">
      <formula>AND(LEFT(N8,LEN(N8)-4)="ENSC 001",$N$44=TRUE)</formula>
    </cfRule>
    <cfRule type="expression" dxfId="2224" priority="2202">
      <formula>AND(LEFT(N8,LEN(N8)-4)="EE 001A",$N$43=TRUE)</formula>
    </cfRule>
    <cfRule type="expression" dxfId="2223" priority="2203">
      <formula>AND(LEFT(N8,LEN(N8)-4)="EDUC 010",$N$42=TRUE)</formula>
    </cfRule>
    <cfRule type="expression" dxfId="2222" priority="2204">
      <formula>AND(LEFT(N8,LEN(N8)-4)="EDUC 005",$N$41=TRUE)</formula>
    </cfRule>
    <cfRule type="expression" dxfId="2221" priority="2205">
      <formula>AND(LEFT(N8,LEN(N8)-4)="ECON 003",$M$49=TRUE)</formula>
    </cfRule>
    <cfRule type="expression" dxfId="2220" priority="2206">
      <formula>AND(LEFT(N8,LEN(N8)-4)="ECON 002",$M$48=TRUE)</formula>
    </cfRule>
    <cfRule type="expression" dxfId="2219" priority="2207">
      <formula>AND(LEFT(N8,LEN(N8)-4)="CS 061",$M$47=TRUE)</formula>
    </cfRule>
    <cfRule type="expression" dxfId="2218" priority="2208">
      <formula>AND(LEFT(N8,LEN(N8)-4)="CS 012",$M$46=TRUE)</formula>
    </cfRule>
    <cfRule type="expression" dxfId="2217" priority="2209">
      <formula>AND(LEFT(N8,LEN(N8)-4)="CS 010",$M$45=TRUE)</formula>
    </cfRule>
    <cfRule type="expression" dxfId="2216" priority="2210">
      <formula>AND(LEFT(N8,LEN(N8)-4)="CS 008",$M$44=TRUE)</formula>
    </cfRule>
    <cfRule type="expression" dxfId="2215" priority="2211">
      <formula>AND(LEFT(N8,LEN(N8)-4)="CS 006",$M$43=TRUE)</formula>
    </cfRule>
    <cfRule type="expression" dxfId="2214" priority="2212">
      <formula>AND(LEFT(N8,LEN(N8)-4)="CS 005",$M$42=TRUE)</formula>
    </cfRule>
    <cfRule type="expression" dxfId="2213" priority="2213">
      <formula>AND(LEFT(N8,LEN(N8)-4)="CHEM 001W",$M$41=TRUE)</formula>
    </cfRule>
    <cfRule type="expression" dxfId="2212" priority="2214">
      <formula>AND(LEFT(N8,LEN(N8)-4)="CHEM 001C",$L$49=TRUE)</formula>
    </cfRule>
    <cfRule type="expression" dxfId="2211" priority="2215">
      <formula>AND(LEFT(N8,LEN(N8)-4)="CHEM 001A",$L$48=TRUE)</formula>
    </cfRule>
    <cfRule type="expression" dxfId="2210" priority="2216">
      <formula>AND(LEFT(N8,LEN(N8)-4)="BUS 010",$L$47=TRUE)</formula>
    </cfRule>
    <cfRule type="expression" dxfId="2209" priority="2217">
      <formula>AND(LEFT(N8,LEN(N8)-4)="BIOL 005C",$L$46=TRUE)</formula>
    </cfRule>
    <cfRule type="expression" dxfId="2208" priority="2218">
      <formula>AND(LEFT(N8,LEN(N8)-4)="BIOL 005B",$L$45=TRUE)</formula>
    </cfRule>
    <cfRule type="expression" dxfId="2207" priority="2219">
      <formula>AND(LEFT(N8,LEN(N8)-4)="BIOL 005A",$L$44=TRUE)</formula>
    </cfRule>
    <cfRule type="expression" dxfId="2206" priority="2220">
      <formula>AND(LEFT(N8,LEN(N8)-4)="ANTH 005",$L$43=TRUE)</formula>
    </cfRule>
    <cfRule type="expression" dxfId="2205" priority="2221">
      <formula>AND(LEFT(N8,LEN(N8)-4)="ANTH 002",$L$42=TRUE)</formula>
    </cfRule>
    <cfRule type="expression" dxfId="2204" priority="2222">
      <formula>AND(LEFT(N8,LEN(N8)-4)="ANTH 001",$L$41=TRUE)</formula>
    </cfRule>
    <cfRule type="expression" dxfId="2203" priority="2223">
      <formula>AND(LEFT(N8,SEARCH(" ",N8)-1)="SOC",$K$45=TRUE)</formula>
    </cfRule>
    <cfRule type="expression" dxfId="2202" priority="2224">
      <formula>AND(LEFT(N8,SEARCH(" ",N8)-1)="RLST",$K$44=TRUE)</formula>
    </cfRule>
    <cfRule type="expression" dxfId="2201" priority="2225">
      <formula>AND(LEFT(N8,SEARCH(" ",N8)-1)="PSYC",$K$43=TRUE)</formula>
    </cfRule>
    <cfRule type="expression" dxfId="2200" priority="2226">
      <formula>AND(LEFT(N8,SEARCH(" ",N8)-1)="POSC",$K$42=TRUE)</formula>
    </cfRule>
    <cfRule type="expression" dxfId="2199" priority="2227">
      <formula>AND(LEFT(N8,SEARCH(" ",N8)-1)="PHYS",$K$41=TRUE)</formula>
    </cfRule>
    <cfRule type="expression" dxfId="2198" priority="2228">
      <formula>AND(LEFT(N8,SEARCH(" ",N8)-1)="PHIL",$J$45=TRUE)</formula>
    </cfRule>
    <cfRule type="expression" dxfId="2197" priority="2229">
      <formula>AND(LEFT(N8,SEARCH(" ",N8)-1)="MCS",$J$44=TRUE)</formula>
    </cfRule>
    <cfRule type="expression" dxfId="2196" priority="2230">
      <formula>AND(LEFT(N8,SEARCH(" ",N8)-1)="MATH",$J$43=TRUE)</formula>
    </cfRule>
    <cfRule type="expression" dxfId="2195" priority="2231">
      <formula>AND(LEFT(N8,SEARCH(" ",N8)-1)="HIST",$J$42=TRUE)</formula>
    </cfRule>
    <cfRule type="expression" dxfId="2194" priority="2232">
      <formula>AND(LEFT(N8,SEARCH(" ",N8)-1)="GSST",$J$41=TRUE)</formula>
    </cfRule>
    <cfRule type="expression" dxfId="2193" priority="2233">
      <formula>AND(LEFT(N8,SEARCH(" ",N8)-1)="ETST",$I$45=TRUE)</formula>
    </cfRule>
    <cfRule type="expression" dxfId="2192" priority="2234">
      <formula>AND(LEFT(N8,SEARCH(" ",N8)-1)="ENSC",$I$44=TRUE)</formula>
    </cfRule>
    <cfRule type="expression" dxfId="2191" priority="2235">
      <formula>AND(LEFT(N8,SEARCH(" ",N8)-1)="EE",$I$43=TRUE)</formula>
    </cfRule>
    <cfRule type="expression" dxfId="2190" priority="2236">
      <formula>AND(LEFT(N8,SEARCH(" ",N8)-1)="EDUC",$I$42=TRUE)</formula>
    </cfRule>
    <cfRule type="expression" dxfId="2189" priority="2237">
      <formula>AND(LEFT(N8,SEARCH(" ",N8)-1)="ECON",$I$41=TRUE)</formula>
    </cfRule>
    <cfRule type="expression" dxfId="2188" priority="2238">
      <formula>AND(LEFT(N8,SEARCH(" ",N8)-1)="CS",$H$45=TRUE)</formula>
    </cfRule>
    <cfRule type="expression" dxfId="2187" priority="2239">
      <formula>AND(LEFT(N8,SEARCH(" ",N8)-1)="CHEM",$H$44=TRUE)</formula>
    </cfRule>
    <cfRule type="expression" dxfId="2186" priority="2240">
      <formula>AND(LEFT(N8,SEARCH(" ",N8)-1)="BUS",$H$43=TRUE)</formula>
    </cfRule>
    <cfRule type="expression" dxfId="2185" priority="2241">
      <formula>AND(LEFT(N8,SEARCH(" ",N8)-1)="BIOL",$H$42=TRUE)</formula>
    </cfRule>
    <cfRule type="expression" dxfId="2184" priority="2242">
      <formula>AND(LEFT(N8,SEARCH(" ",N8)-1)="ANTH",$H$41=TRUE)</formula>
    </cfRule>
    <cfRule type="expression" dxfId="2183" priority="2243">
      <formula>AND(LEFT(N8,SEARCH(" ",N8)-1)="EDUC",$G$45=TRUE)</formula>
    </cfRule>
    <cfRule type="expression" dxfId="2182" priority="2244">
      <formula>AND(LEFT(N8,SEARCH(" ",N8)-1)="PHYS",$G$44=TRUE)</formula>
    </cfRule>
    <cfRule type="expression" dxfId="2181" priority="2245">
      <formula>AND(LEFT(N8,SEARCH(" ",N8)-1)="MATH",$G$44=TRUE)</formula>
    </cfRule>
    <cfRule type="expression" dxfId="2180" priority="2246">
      <formula>AND(LEFT(N8,SEARCH(" ",N8)-1)="ENSC",$G$44=TRUE)</formula>
    </cfRule>
    <cfRule type="expression" dxfId="2179" priority="2247">
      <formula>AND(LEFT(N8,SEARCH(" ",N8)-1)="CHEM",$G$44=TRUE)</formula>
    </cfRule>
    <cfRule type="expression" dxfId="2178" priority="2248">
      <formula>AND(LEFT(N8,SEARCH(" ",N8)-1)="BIOL",$G$44=TRUE)</formula>
    </cfRule>
    <cfRule type="expression" dxfId="2177" priority="2249">
      <formula>AND(LEFT(N8,SEARCH(" ",N8)-1)="SOC",$G$43=TRUE)</formula>
    </cfRule>
    <cfRule type="expression" dxfId="2176" priority="2250">
      <formula>AND(LEFT(N8,SEARCH(" ",N8)-1)="RLST",$G$43=TRUE)</formula>
    </cfRule>
    <cfRule type="expression" dxfId="2175" priority="2251">
      <formula>AND(LEFT(N8,SEARCH(" ",N8)-1)="PSYC",$G$43=TRUE)</formula>
    </cfRule>
    <cfRule type="expression" dxfId="2174" priority="2252">
      <formula>AND(LEFT(N8,SEARCH(" ",N8)-1)="POSC",$G$43=TRUE)</formula>
    </cfRule>
    <cfRule type="expression" dxfId="2173" priority="2253">
      <formula>AND(LEFT(N8,SEARCH(" ",N8)-1)="PHIL",$G$43=TRUE)</formula>
    </cfRule>
    <cfRule type="expression" dxfId="2172" priority="2254">
      <formula>AND(LEFT(N8,SEARCH(" ",N8)-1)="MCS",$G$43=TRUE)</formula>
    </cfRule>
    <cfRule type="expression" dxfId="2171" priority="2255">
      <formula>AND(LEFT(N8,SEARCH(" ",N8)-1)="HIST",$G$43=TRUE)</formula>
    </cfRule>
    <cfRule type="expression" dxfId="2170" priority="2256">
      <formula>AND(LEFT(N8,SEARCH(" ",N8)-1)="GSST",$G$43=TRUE)</formula>
    </cfRule>
    <cfRule type="expression" dxfId="2169" priority="2257">
      <formula>AND(LEFT(N8,SEARCH(" ",N8)-1)="ETST",$G$43=TRUE)</formula>
    </cfRule>
    <cfRule type="expression" dxfId="2168" priority="2258">
      <formula>AND(LEFT(N8,SEARCH(" ",N8)-1)="ECON",$G$43=TRUE)</formula>
    </cfRule>
    <cfRule type="expression" dxfId="2167" priority="2259">
      <formula>AND(LEFT(N8,SEARCH(" ",N8)-1)="ANTH",$G$43=TRUE)</formula>
    </cfRule>
    <cfRule type="expression" dxfId="2166" priority="2260">
      <formula>AND(LEFT(N8,SEARCH(" ",N8)-1)="BUS",$G$42=TRUE)</formula>
    </cfRule>
    <cfRule type="expression" dxfId="2165" priority="2261">
      <formula>AND(LEFT(N8,SEARCH(" ",N8)-1)="EE",$G$41=TRUE)</formula>
    </cfRule>
  </conditionalFormatting>
  <conditionalFormatting sqref="M8:M10 N20 E18:E19">
    <cfRule type="expression" dxfId="2164" priority="2075">
      <formula>AND(LEFT(E8,LEN(E8)-4)="SOC 010",$Q$49=TRUE)</formula>
    </cfRule>
    <cfRule type="expression" dxfId="2163" priority="2076">
      <formula>AND(LEFT(E8,LEN(E8)-4)="SOC 002F",$Q$48=TRUE)</formula>
    </cfRule>
    <cfRule type="expression" dxfId="2162" priority="2077">
      <formula>AND(LEFT(E8,LEN(E8)-4)="SOC 001",$Q$47=TRUE)</formula>
    </cfRule>
    <cfRule type="expression" dxfId="2161" priority="2078">
      <formula>AND(LEFT(E8,LEN(E8)-4)="RLST 012",$Q$46=TRUE)</formula>
    </cfRule>
    <cfRule type="expression" dxfId="2160" priority="2079">
      <formula>AND(LEFT(E8,LEN(E8)-4)="PSYC 002",$Q$45=TRUE)</formula>
    </cfRule>
    <cfRule type="expression" dxfId="2159" priority="2080">
      <formula>AND(LEFT(E8,LEN(E8)-4)="PSYC 001",$Q$44=TRUE)</formula>
    </cfRule>
    <cfRule type="expression" dxfId="2158" priority="2081">
      <formula>AND(LEFT(E8,LEN(E8)-4)="POSC 020",$Q$43=TRUE)</formula>
    </cfRule>
    <cfRule type="expression" dxfId="2157" priority="2082">
      <formula>AND(LEFT(E8,LEN(E8)-4)="POSC 015",$Q$42=TRUE)</formula>
    </cfRule>
    <cfRule type="expression" dxfId="2156" priority="2083">
      <formula>AND(LEFT(E8,LEN(E8)-4)="POSC 010",$Q$41=TRUE)</formula>
    </cfRule>
    <cfRule type="expression" dxfId="2155" priority="2084">
      <formula>AND(LEFT(E8,LEN(E8)-4)="POSC 005W",$P$49=TRUE)</formula>
    </cfRule>
    <cfRule type="expression" dxfId="2154" priority="2085">
      <formula>AND(LEFT(E8,LEN(E8)-4)="PHYS 040C",$P$48=TRUE)</formula>
    </cfRule>
    <cfRule type="expression" dxfId="2153" priority="2086">
      <formula>AND(LEFT(E8,LEN(E8)-4)="PHYS 040A",$P$47=TRUE)</formula>
    </cfRule>
    <cfRule type="expression" dxfId="2152" priority="2087">
      <formula>AND(LEFT(E8,LEN(E8)-4)="PHIL 009",$P$46=TRUE)</formula>
    </cfRule>
    <cfRule type="expression" dxfId="2151" priority="2088">
      <formula>AND(LEFT(E8,LEN(E8)-4)="PHIL 001",$P$45=TRUE)</formula>
    </cfRule>
    <cfRule type="expression" dxfId="2150" priority="2089">
      <formula>AND(LEFT(E8,LEN(E8)-4)="MCS 001",$P$44=TRUE)</formula>
    </cfRule>
    <cfRule type="expression" dxfId="2149" priority="2090">
      <formula>AND(LEFT(E8,LEN(E8)-4)="MATH 022",$P$43=TRUE)</formula>
    </cfRule>
    <cfRule type="expression" dxfId="2148" priority="2091">
      <formula>AND(LEFT(E8,LEN(E8)-4)="MATH 009C",$P$42=TRUE)</formula>
    </cfRule>
    <cfRule type="expression" dxfId="2147" priority="2092">
      <formula>AND(LEFT(E8,LEN(E8)-4)="MATH 009B",$P$41=TRUE)</formula>
    </cfRule>
    <cfRule type="expression" dxfId="2146" priority="2093">
      <formula>AND(LEFT(E8,LEN(E8)-4)="MATH 009A",$O$49=TRUE)</formula>
    </cfRule>
    <cfRule type="expression" dxfId="2145" priority="2094">
      <formula>AND(LEFT(E8,LEN(E8)-4)="MATH 007B",$O$48=TRUE)</formula>
    </cfRule>
    <cfRule type="expression" dxfId="2144" priority="2095">
      <formula>AND(LEFT(E8,LEN(E8)-4)="MATH 007A",$O$47=TRUE)</formula>
    </cfRule>
    <cfRule type="expression" dxfId="2143" priority="2096">
      <formula>AND(LEFT(E8,LEN(E8)-4)="MATH 006B",$O$46=TRUE)</formula>
    </cfRule>
    <cfRule type="expression" dxfId="2142" priority="2097">
      <formula>AND(LEFT(E8,LEN(E8)-4)="MATH 006A",$O$45=TRUE)</formula>
    </cfRule>
    <cfRule type="expression" dxfId="2141" priority="2098">
      <formula>AND(LEFT(E8,LEN(E8)-4)="MATH 005",$O$44=TRUE)</formula>
    </cfRule>
    <cfRule type="expression" dxfId="2140" priority="2099">
      <formula>AND(LEFT(E8,LEN(E8)-4)="MATH 004",$O$43=TRUE)</formula>
    </cfRule>
    <cfRule type="expression" dxfId="2139" priority="2100">
      <formula>AND(LEFT(E8,LEN(E8)-4)="HIST 020",$O$42=TRUE)</formula>
    </cfRule>
    <cfRule type="expression" dxfId="2138" priority="2101">
      <formula>AND(LEFT(E8,LEN(E8)-4)="HIST 015",$O$41=TRUE)</formula>
    </cfRule>
    <cfRule type="expression" dxfId="2137" priority="2102">
      <formula>AND(LEFT(E8,LEN(E8)-4)="HIST 010",$N$49=TRUE)</formula>
    </cfRule>
    <cfRule type="expression" dxfId="2136" priority="2103">
      <formula>AND(LEFT(E8,LEN(E8)-4)="GSST 001S",$N$48=TRUE)</formula>
    </cfRule>
    <cfRule type="expression" dxfId="2135" priority="2104">
      <formula>AND(LEFT(E8,LEN(E8)-4)="ETST 003",$N$47=TRUE)</formula>
    </cfRule>
    <cfRule type="expression" dxfId="2134" priority="2105">
      <formula>AND(LEFT(E8,LEN(E8)-4)="ETST 002",$N$46=TRUE)</formula>
    </cfRule>
    <cfRule type="expression" dxfId="2133" priority="2106">
      <formula>AND(LEFT(E8,LEN(E8)-4)="ETST 001",$N$45=TRUE)</formula>
    </cfRule>
    <cfRule type="expression" dxfId="2132" priority="2107">
      <formula>AND(LEFT(E8,LEN(E8)-4)="ENSC 001",$N$44=TRUE)</formula>
    </cfRule>
    <cfRule type="expression" dxfId="2131" priority="2108">
      <formula>AND(LEFT(E8,LEN(E8)-4)="EE 001A",$N$43=TRUE)</formula>
    </cfRule>
    <cfRule type="expression" dxfId="2130" priority="2109">
      <formula>AND(LEFT(E8,LEN(E8)-4)="EDUC 010",$N$42=TRUE)</formula>
    </cfRule>
    <cfRule type="expression" dxfId="2129" priority="2110">
      <formula>AND(LEFT(E8,LEN(E8)-4)="EDUC 005",$N$41=TRUE)</formula>
    </cfRule>
    <cfRule type="expression" dxfId="2128" priority="2111">
      <formula>AND(LEFT(E8,LEN(E8)-4)="ECON 003",$M$49=TRUE)</formula>
    </cfRule>
    <cfRule type="expression" dxfId="2127" priority="2112">
      <formula>AND(LEFT(E8,LEN(E8)-4)="ECON 002",$M$48=TRUE)</formula>
    </cfRule>
    <cfRule type="expression" dxfId="2126" priority="2113">
      <formula>AND(LEFT(E8,LEN(E8)-4)="CS 061",$M$47=TRUE)</formula>
    </cfRule>
    <cfRule type="expression" dxfId="2125" priority="2114">
      <formula>AND(LEFT(E8,LEN(E8)-4)="CS 012",$M$46=TRUE)</formula>
    </cfRule>
    <cfRule type="expression" dxfId="2124" priority="2115">
      <formula>AND(LEFT(E8,LEN(E8)-4)="CS 010",$M$45=TRUE)</formula>
    </cfRule>
    <cfRule type="expression" dxfId="2123" priority="2116">
      <formula>AND(LEFT(E8,LEN(E8)-4)="CS 008",$M$44=TRUE)</formula>
    </cfRule>
    <cfRule type="expression" dxfId="2122" priority="2117">
      <formula>AND(LEFT(E8,LEN(E8)-4)="CS 006",$M$43=TRUE)</formula>
    </cfRule>
    <cfRule type="expression" dxfId="2121" priority="2118">
      <formula>AND(LEFT(E8,LEN(E8)-4)="CS 005",$M$42=TRUE)</formula>
    </cfRule>
    <cfRule type="expression" dxfId="2120" priority="2119">
      <formula>AND(LEFT(E8,LEN(E8)-4)="CHEM 001W",$M$41=TRUE)</formula>
    </cfRule>
    <cfRule type="expression" dxfId="2119" priority="2120">
      <formula>AND(LEFT(E8,LEN(E8)-4)="CHEM 001C",$L$49=TRUE)</formula>
    </cfRule>
    <cfRule type="expression" dxfId="2118" priority="2121">
      <formula>AND(LEFT(E8,LEN(E8)-4)="CHEM 001A",$L$48=TRUE)</formula>
    </cfRule>
    <cfRule type="expression" dxfId="2117" priority="2122">
      <formula>AND(LEFT(E8,LEN(E8)-4)="BUS 010",$L$47=TRUE)</formula>
    </cfRule>
    <cfRule type="expression" dxfId="2116" priority="2123">
      <formula>AND(LEFT(E8,LEN(E8)-4)="BIOL 005C",$L$46=TRUE)</formula>
    </cfRule>
    <cfRule type="expression" dxfId="2115" priority="2124">
      <formula>AND(LEFT(E8,LEN(E8)-4)="BIOL 005B",$L$45=TRUE)</formula>
    </cfRule>
    <cfRule type="expression" dxfId="2114" priority="2125">
      <formula>AND(LEFT(E8,LEN(E8)-4)="BIOL 005A",$L$44=TRUE)</formula>
    </cfRule>
    <cfRule type="expression" dxfId="2113" priority="2126">
      <formula>AND(LEFT(E8,LEN(E8)-4)="ANTH 005",$L$43=TRUE)</formula>
    </cfRule>
    <cfRule type="expression" dxfId="2112" priority="2127">
      <formula>AND(LEFT(E8,LEN(E8)-4)="ANTH 002",$L$42=TRUE)</formula>
    </cfRule>
    <cfRule type="expression" dxfId="2111" priority="2128">
      <formula>AND(LEFT(E8,LEN(E8)-4)="ANTH 001",$L$41=TRUE)</formula>
    </cfRule>
    <cfRule type="expression" dxfId="2110" priority="2129">
      <formula>AND(LEFT(E8,SEARCH(" ",E8)-1)="SOC",$K$45=TRUE)</formula>
    </cfRule>
    <cfRule type="expression" dxfId="2109" priority="2130">
      <formula>AND(LEFT(E8,SEARCH(" ",E8)-1)="RLST",$K$44=TRUE)</formula>
    </cfRule>
    <cfRule type="expression" dxfId="2108" priority="2131">
      <formula>AND(LEFT(E8,SEARCH(" ",E8)-1)="PSYC",$K$43=TRUE)</formula>
    </cfRule>
    <cfRule type="expression" dxfId="2107" priority="2132">
      <formula>AND(LEFT(E8,SEARCH(" ",E8)-1)="POSC",$K$42=TRUE)</formula>
    </cfRule>
    <cfRule type="expression" dxfId="2106" priority="2133">
      <formula>AND(LEFT(E8,SEARCH(" ",E8)-1)="PHYS",$K$41=TRUE)</formula>
    </cfRule>
    <cfRule type="expression" dxfId="2105" priority="2134">
      <formula>AND(LEFT(E8,SEARCH(" ",E8)-1)="PHIL",$J$45=TRUE)</formula>
    </cfRule>
    <cfRule type="expression" dxfId="2104" priority="2135">
      <formula>AND(LEFT(E8,SEARCH(" ",E8)-1)="MCS",$J$44=TRUE)</formula>
    </cfRule>
    <cfRule type="expression" dxfId="2103" priority="2136">
      <formula>AND(LEFT(E8,SEARCH(" ",E8)-1)="MATH",$J$43=TRUE)</formula>
    </cfRule>
    <cfRule type="expression" dxfId="2102" priority="2137">
      <formula>AND(LEFT(E8,SEARCH(" ",E8)-1)="HIST",$J$42=TRUE)</formula>
    </cfRule>
    <cfRule type="expression" dxfId="2101" priority="2138">
      <formula>AND(LEFT(E8,SEARCH(" ",E8)-1)="GSST",$J$41=TRUE)</formula>
    </cfRule>
    <cfRule type="expression" dxfId="2100" priority="2139">
      <formula>AND(LEFT(E8,SEARCH(" ",E8)-1)="ETST",$I$45=TRUE)</formula>
    </cfRule>
    <cfRule type="expression" dxfId="2099" priority="2140">
      <formula>AND(LEFT(E8,SEARCH(" ",E8)-1)="ENSC",$I$44=TRUE)</formula>
    </cfRule>
    <cfRule type="expression" dxfId="2098" priority="2141">
      <formula>AND(LEFT(E8,SEARCH(" ",E8)-1)="EE",$I$43=TRUE)</formula>
    </cfRule>
    <cfRule type="expression" dxfId="2097" priority="2142">
      <formula>AND(LEFT(E8,SEARCH(" ",E8)-1)="EDUC",$I$42=TRUE)</formula>
    </cfRule>
    <cfRule type="expression" dxfId="2096" priority="2143">
      <formula>AND(LEFT(E8,SEARCH(" ",E8)-1)="ECON",$I$41=TRUE)</formula>
    </cfRule>
    <cfRule type="expression" dxfId="2095" priority="2144">
      <formula>AND(LEFT(E8,SEARCH(" ",E8)-1)="CS",$H$45=TRUE)</formula>
    </cfRule>
    <cfRule type="expression" dxfId="2094" priority="2145">
      <formula>AND(LEFT(E8,SEARCH(" ",E8)-1)="CHEM",$H$44=TRUE)</formula>
    </cfRule>
    <cfRule type="expression" dxfId="2093" priority="2146">
      <formula>AND(LEFT(E8,SEARCH(" ",E8)-1)="BUS",$H$43=TRUE)</formula>
    </cfRule>
    <cfRule type="expression" dxfId="2092" priority="2147">
      <formula>AND(LEFT(E8,SEARCH(" ",E8)-1)="BIOL",$H$42=TRUE)</formula>
    </cfRule>
    <cfRule type="expression" dxfId="2091" priority="2148">
      <formula>AND(LEFT(E8,SEARCH(" ",E8)-1)="ANTH",$H$41=TRUE)</formula>
    </cfRule>
    <cfRule type="expression" dxfId="2090" priority="2149">
      <formula>AND(LEFT(E8,SEARCH(" ",E8)-1)="EDUC",$G$45=TRUE)</formula>
    </cfRule>
    <cfRule type="expression" dxfId="2089" priority="2150">
      <formula>AND(LEFT(E8,SEARCH(" ",E8)-1)="PHYS",$G$44=TRUE)</formula>
    </cfRule>
    <cfRule type="expression" dxfId="2088" priority="2151">
      <formula>AND(LEFT(E8,SEARCH(" ",E8)-1)="MATH",$G$44=TRUE)</formula>
    </cfRule>
    <cfRule type="expression" dxfId="2087" priority="2152">
      <formula>AND(LEFT(E8,SEARCH(" ",E8)-1)="ENSC",$G$44=TRUE)</formula>
    </cfRule>
    <cfRule type="expression" dxfId="2086" priority="2153">
      <formula>AND(LEFT(E8,SEARCH(" ",E8)-1)="CHEM",$G$44=TRUE)</formula>
    </cfRule>
    <cfRule type="expression" dxfId="2085" priority="2154">
      <formula>AND(LEFT(E8,SEARCH(" ",E8)-1)="BIOL",$G$44=TRUE)</formula>
    </cfRule>
    <cfRule type="expression" dxfId="2084" priority="2155">
      <formula>AND(LEFT(E8,SEARCH(" ",E8)-1)="SOC",$G$43=TRUE)</formula>
    </cfRule>
    <cfRule type="expression" dxfId="2083" priority="2156">
      <formula>AND(LEFT(E8,SEARCH(" ",E8)-1)="RLST",$G$43=TRUE)</formula>
    </cfRule>
    <cfRule type="expression" dxfId="2082" priority="2157">
      <formula>AND(LEFT(E8,SEARCH(" ",E8)-1)="PSYC",$G$43=TRUE)</formula>
    </cfRule>
    <cfRule type="expression" dxfId="2081" priority="2158">
      <formula>AND(LEFT(E8,SEARCH(" ",E8)-1)="POSC",$G$43=TRUE)</formula>
    </cfRule>
    <cfRule type="expression" dxfId="2080" priority="2159">
      <formula>AND(LEFT(E8,SEARCH(" ",E8)-1)="PHIL",$G$43=TRUE)</formula>
    </cfRule>
    <cfRule type="expression" dxfId="2079" priority="2160">
      <formula>AND(LEFT(E8,SEARCH(" ",E8)-1)="MCS",$G$43=TRUE)</formula>
    </cfRule>
    <cfRule type="expression" dxfId="2078" priority="2161">
      <formula>AND(LEFT(E8,SEARCH(" ",E8)-1)="HIST",$G$43=TRUE)</formula>
    </cfRule>
    <cfRule type="expression" dxfId="2077" priority="2162">
      <formula>AND(LEFT(E8,SEARCH(" ",E8)-1)="GSST",$G$43=TRUE)</formula>
    </cfRule>
    <cfRule type="expression" dxfId="2076" priority="2163">
      <formula>AND(LEFT(E8,SEARCH(" ",E8)-1)="ETST",$G$43=TRUE)</formula>
    </cfRule>
    <cfRule type="expression" dxfId="2075" priority="2164">
      <formula>AND(LEFT(E8,SEARCH(" ",E8)-1)="ECON",$G$43=TRUE)</formula>
    </cfRule>
    <cfRule type="expression" dxfId="2074" priority="2165">
      <formula>AND(LEFT(E8,SEARCH(" ",E8)-1)="ANTH",$G$43=TRUE)</formula>
    </cfRule>
    <cfRule type="expression" dxfId="2073" priority="2166">
      <formula>AND(LEFT(E8,SEARCH(" ",E8)-1)="BUS",$G$42=TRUE)</formula>
    </cfRule>
    <cfRule type="expression" dxfId="2072" priority="2167">
      <formula>AND(LEFT(E8,SEARCH(" ",E8)-1)="EE",$G$41=TRUE)</formula>
    </cfRule>
    <cfRule type="expression" dxfId="2071" priority="2168">
      <formula>AND(LEFT(E8,SEARCH(" ",E8)-1)="CS",$G$41=TRUE)</formula>
    </cfRule>
  </conditionalFormatting>
  <conditionalFormatting sqref="I8:I10">
    <cfRule type="expression" dxfId="2070" priority="1981">
      <formula>AND(LEFT(I8,LEN(I8)-4)="SOC 010",$Q$49=TRUE)</formula>
    </cfRule>
    <cfRule type="expression" dxfId="2069" priority="1982">
      <formula>AND(LEFT(I8,LEN(I8)-4)="SOC 002F",$Q$48=TRUE)</formula>
    </cfRule>
    <cfRule type="expression" dxfId="2068" priority="1983">
      <formula>AND(LEFT(I8,LEN(I8)-4)="SOC 001",$Q$47=TRUE)</formula>
    </cfRule>
    <cfRule type="expression" dxfId="2067" priority="1984">
      <formula>AND(LEFT(I8,LEN(I8)-4)="RLST 012",$Q$46=TRUE)</formula>
    </cfRule>
    <cfRule type="expression" dxfId="2066" priority="1985">
      <formula>AND(LEFT(I8,LEN(I8)-4)="PSYC 002",$Q$45=TRUE)</formula>
    </cfRule>
    <cfRule type="expression" dxfId="2065" priority="1986">
      <formula>AND(LEFT(I8,LEN(I8)-4)="PSYC 001",$Q$44=TRUE)</formula>
    </cfRule>
    <cfRule type="expression" dxfId="2064" priority="1987">
      <formula>AND(LEFT(I8,LEN(I8)-4)="POSC 020",$Q$43=TRUE)</formula>
    </cfRule>
    <cfRule type="expression" dxfId="2063" priority="1988">
      <formula>AND(LEFT(I8,LEN(I8)-4)="POSC 015",$Q$42=TRUE)</formula>
    </cfRule>
    <cfRule type="expression" dxfId="2062" priority="1989">
      <formula>AND(LEFT(I8,LEN(I8)-4)="POSC 010",$Q$41=TRUE)</formula>
    </cfRule>
    <cfRule type="expression" dxfId="2061" priority="1990">
      <formula>AND(LEFT(I8,LEN(I8)-4)="POSC 005W",$P$49=TRUE)</formula>
    </cfRule>
    <cfRule type="expression" dxfId="2060" priority="1991">
      <formula>AND(LEFT(I8,LEN(I8)-4)="PHYS 040C",$P$48=TRUE)</formula>
    </cfRule>
    <cfRule type="expression" dxfId="2059" priority="1992">
      <formula>AND(LEFT(I8,LEN(I8)-4)="PHYS 040A",$P$47=TRUE)</formula>
    </cfRule>
    <cfRule type="expression" dxfId="2058" priority="1993">
      <formula>AND(LEFT(I8,LEN(I8)-4)="PHIL 009",$P$46=TRUE)</formula>
    </cfRule>
    <cfRule type="expression" dxfId="2057" priority="1994">
      <formula>AND(LEFT(I8,LEN(I8)-4)="PHIL 001",$P$45=TRUE)</formula>
    </cfRule>
    <cfRule type="expression" dxfId="2056" priority="1995">
      <formula>AND(LEFT(I8,LEN(I8)-4)="MCS 001",$P$44=TRUE)</formula>
    </cfRule>
    <cfRule type="expression" dxfId="2055" priority="1996">
      <formula>AND(LEFT(I8,LEN(I8)-4)="MATH 022",$P$43=TRUE)</formula>
    </cfRule>
    <cfRule type="expression" dxfId="2054" priority="1997">
      <formula>AND(LEFT(I8,LEN(I8)-4)="MATH 009C",$P$42=TRUE)</formula>
    </cfRule>
    <cfRule type="expression" dxfId="2053" priority="1998">
      <formula>AND(LEFT(I8,LEN(I8)-4)="MATH 009B",$P$41=TRUE)</formula>
    </cfRule>
    <cfRule type="expression" dxfId="2052" priority="1999">
      <formula>AND(LEFT(I8,LEN(I8)-4)="MATH 009A",$O$49=TRUE)</formula>
    </cfRule>
    <cfRule type="expression" dxfId="2051" priority="2000">
      <formula>AND(LEFT(I8,LEN(I8)-4)="MATH 007B",$O$48=TRUE)</formula>
    </cfRule>
    <cfRule type="expression" dxfId="2050" priority="2001">
      <formula>AND(LEFT(I8,LEN(I8)-4)="MATH 007A",$O$47=TRUE)</formula>
    </cfRule>
    <cfRule type="expression" dxfId="2049" priority="2002">
      <formula>AND(LEFT(I8,LEN(I8)-4)="MATH 006B",$O$46=TRUE)</formula>
    </cfRule>
    <cfRule type="expression" dxfId="2048" priority="2003">
      <formula>AND(LEFT(I8,LEN(I8)-4)="MATH 006A",$O$45=TRUE)</formula>
    </cfRule>
    <cfRule type="expression" dxfId="2047" priority="2004">
      <formula>AND(LEFT(I8,LEN(I8)-4)="MATH 005",$O$44=TRUE)</formula>
    </cfRule>
    <cfRule type="expression" dxfId="2046" priority="2005">
      <formula>AND(LEFT(I8,LEN(I8)-4)="MATH 004",$O$43=TRUE)</formula>
    </cfRule>
    <cfRule type="expression" dxfId="2045" priority="2006">
      <formula>AND(LEFT(I8,LEN(I8)-4)="HIST 020",$O$42=TRUE)</formula>
    </cfRule>
    <cfRule type="expression" dxfId="2044" priority="2007">
      <formula>AND(LEFT(I8,LEN(I8)-4)="HIST 015",$O$41=TRUE)</formula>
    </cfRule>
    <cfRule type="expression" dxfId="2043" priority="2008">
      <formula>AND(LEFT(I8,LEN(I8)-4)="HIST 010",$N$49=TRUE)</formula>
    </cfRule>
    <cfRule type="expression" dxfId="2042" priority="2009">
      <formula>AND(LEFT(I8,LEN(I8)-4)="GSST 001S",$N$48=TRUE)</formula>
    </cfRule>
    <cfRule type="expression" dxfId="2041" priority="2010">
      <formula>AND(LEFT(I8,LEN(I8)-4)="ETST 003",$N$47=TRUE)</formula>
    </cfRule>
    <cfRule type="expression" dxfId="2040" priority="2011">
      <formula>AND(LEFT(I8,LEN(I8)-4)="ETST 002",$N$46=TRUE)</formula>
    </cfRule>
    <cfRule type="expression" dxfId="2039" priority="2012">
      <formula>AND(LEFT(I8,LEN(I8)-4)="ETST 001",$N$45=TRUE)</formula>
    </cfRule>
    <cfRule type="expression" dxfId="2038" priority="2013">
      <formula>AND(LEFT(I8,LEN(I8)-4)="ENSC 001",$N$44=TRUE)</formula>
    </cfRule>
    <cfRule type="expression" dxfId="2037" priority="2014">
      <formula>AND(LEFT(I8,LEN(I8)-4)="EE 001A",$N$43=TRUE)</formula>
    </cfRule>
    <cfRule type="expression" dxfId="2036" priority="2015">
      <formula>AND(LEFT(I8,LEN(I8)-4)="EDUC 010",$N$42=TRUE)</formula>
    </cfRule>
    <cfRule type="expression" dxfId="2035" priority="2016">
      <formula>AND(LEFT(I8,LEN(I8)-4)="EDUC 005",$N$41=TRUE)</formula>
    </cfRule>
    <cfRule type="expression" dxfId="2034" priority="2017">
      <formula>AND(LEFT(I8,LEN(I8)-4)="ECON 003",$M$49=TRUE)</formula>
    </cfRule>
    <cfRule type="expression" dxfId="2033" priority="2018">
      <formula>AND(LEFT(I8,LEN(I8)-4)="ECON 002",$M$48=TRUE)</formula>
    </cfRule>
    <cfRule type="expression" dxfId="2032" priority="2019">
      <formula>AND(LEFT(I8,LEN(I8)-4)="CS 061",$M$47=TRUE)</formula>
    </cfRule>
    <cfRule type="expression" dxfId="2031" priority="2020">
      <formula>AND(LEFT(I8,LEN(I8)-4)="CS 012",$M$46=TRUE)</formula>
    </cfRule>
    <cfRule type="expression" dxfId="2030" priority="2021">
      <formula>AND(LEFT(I8,LEN(I8)-4)="CS 010",$M$45=TRUE)</formula>
    </cfRule>
    <cfRule type="expression" dxfId="2029" priority="2022">
      <formula>AND(LEFT(I8,LEN(I8)-4)="CS 008",$M$44=TRUE)</formula>
    </cfRule>
    <cfRule type="expression" dxfId="2028" priority="2023">
      <formula>AND(LEFT(I8,LEN(I8)-4)="CS 006",$M$43=TRUE)</formula>
    </cfRule>
    <cfRule type="expression" dxfId="2027" priority="2024">
      <formula>AND(LEFT(I8,LEN(I8)-4)="CS 005",$M$42=TRUE)</formula>
    </cfRule>
    <cfRule type="expression" dxfId="2026" priority="2025">
      <formula>AND(LEFT(I8,LEN(I8)-4)="CHEM 001W",$M$41=TRUE)</formula>
    </cfRule>
    <cfRule type="expression" dxfId="2025" priority="2026">
      <formula>AND(LEFT(I8,LEN(I8)-4)="CHEM 001C",$L$49=TRUE)</formula>
    </cfRule>
    <cfRule type="expression" dxfId="2024" priority="2027">
      <formula>AND(LEFT(I8,LEN(I8)-4)="CHEM 001A",$L$48=TRUE)</formula>
    </cfRule>
    <cfRule type="expression" dxfId="2023" priority="2028">
      <formula>AND(LEFT(I8,LEN(I8)-4)="BUS 010",$L$47=TRUE)</formula>
    </cfRule>
    <cfRule type="expression" dxfId="2022" priority="2029">
      <formula>AND(LEFT(I8,LEN(I8)-4)="BIOL 005C",$L$46=TRUE)</formula>
    </cfRule>
    <cfRule type="expression" dxfId="2021" priority="2030">
      <formula>AND(LEFT(I8,LEN(I8)-4)="BIOL 005B",$L$45=TRUE)</formula>
    </cfRule>
    <cfRule type="expression" dxfId="2020" priority="2031">
      <formula>AND(LEFT(I8,LEN(I8)-4)="BIOL 005A",$L$44=TRUE)</formula>
    </cfRule>
    <cfRule type="expression" dxfId="2019" priority="2032">
      <formula>AND(LEFT(I8,LEN(I8)-4)="ANTH 005",$L$43=TRUE)</formula>
    </cfRule>
    <cfRule type="expression" dxfId="2018" priority="2033">
      <formula>AND(LEFT(I8,LEN(I8)-4)="ANTH 002",$L$42=TRUE)</formula>
    </cfRule>
    <cfRule type="expression" dxfId="2017" priority="2034">
      <formula>AND(LEFT(I8,LEN(I8)-4)="ANTH 001",$L$41=TRUE)</formula>
    </cfRule>
    <cfRule type="expression" dxfId="2016" priority="2035">
      <formula>AND(LEFT(I8,SEARCH(" ",I8)-1)="SOC",$K$45=TRUE)</formula>
    </cfRule>
    <cfRule type="expression" dxfId="2015" priority="2036">
      <formula>AND(LEFT(I8,SEARCH(" ",I8)-1)="RLST",$K$44=TRUE)</formula>
    </cfRule>
    <cfRule type="expression" dxfId="2014" priority="2037">
      <formula>AND(LEFT(I8,SEARCH(" ",I8)-1)="PSYC",$K$43=TRUE)</formula>
    </cfRule>
    <cfRule type="expression" dxfId="2013" priority="2038">
      <formula>AND(LEFT(I8,SEARCH(" ",I8)-1)="POSC",$K$42=TRUE)</formula>
    </cfRule>
    <cfRule type="expression" dxfId="2012" priority="2039">
      <formula>AND(LEFT(I8,SEARCH(" ",I8)-1)="PHYS",$K$41=TRUE)</formula>
    </cfRule>
    <cfRule type="expression" dxfId="2011" priority="2040">
      <formula>AND(LEFT(I8,SEARCH(" ",I8)-1)="PHIL",$J$45=TRUE)</formula>
    </cfRule>
    <cfRule type="expression" dxfId="2010" priority="2041">
      <formula>AND(LEFT(I8,SEARCH(" ",I8)-1)="MCS",$J$44=TRUE)</formula>
    </cfRule>
    <cfRule type="expression" dxfId="2009" priority="2042">
      <formula>AND(LEFT(I8,SEARCH(" ",I8)-1)="MATH",$J$43=TRUE)</formula>
    </cfRule>
    <cfRule type="expression" dxfId="2008" priority="2043">
      <formula>AND(LEFT(I8,SEARCH(" ",I8)-1)="HIST",$J$42=TRUE)</formula>
    </cfRule>
    <cfRule type="expression" dxfId="2007" priority="2044">
      <formula>AND(LEFT(I8,SEARCH(" ",I8)-1)="GSST",$J$41=TRUE)</formula>
    </cfRule>
    <cfRule type="expression" dxfId="2006" priority="2045">
      <formula>AND(LEFT(I8,SEARCH(" ",I8)-1)="ETST",$I$45=TRUE)</formula>
    </cfRule>
    <cfRule type="expression" dxfId="2005" priority="2046">
      <formula>AND(LEFT(I8,SEARCH(" ",I8)-1)="ENSC",$I$44=TRUE)</formula>
    </cfRule>
    <cfRule type="expression" dxfId="2004" priority="2047">
      <formula>AND(LEFT(I8,SEARCH(" ",I8)-1)="EE",$I$43=TRUE)</formula>
    </cfRule>
    <cfRule type="expression" dxfId="2003" priority="2048">
      <formula>AND(LEFT(I8,SEARCH(" ",I8)-1)="EDUC",$I$42=TRUE)</formula>
    </cfRule>
    <cfRule type="expression" dxfId="2002" priority="2049">
      <formula>AND(LEFT(I8,SEARCH(" ",I8)-1)="ECON",$I$41=TRUE)</formula>
    </cfRule>
    <cfRule type="expression" dxfId="2001" priority="2050">
      <formula>AND(LEFT(I8,SEARCH(" ",I8)-1)="CS",$H$45=TRUE)</formula>
    </cfRule>
    <cfRule type="expression" dxfId="2000" priority="2051">
      <formula>AND(LEFT(I8,SEARCH(" ",I8)-1)="CHEM",$H$44=TRUE)</formula>
    </cfRule>
    <cfRule type="expression" dxfId="1999" priority="2052">
      <formula>AND(LEFT(I8,SEARCH(" ",I8)-1)="BUS",$H$43=TRUE)</formula>
    </cfRule>
    <cfRule type="expression" dxfId="1998" priority="2053">
      <formula>AND(LEFT(I8,SEARCH(" ",I8)-1)="BIOL",$H$42=TRUE)</formula>
    </cfRule>
    <cfRule type="expression" dxfId="1997" priority="2054">
      <formula>AND(LEFT(I8,SEARCH(" ",I8)-1)="ANTH",$H$41=TRUE)</formula>
    </cfRule>
    <cfRule type="expression" dxfId="1996" priority="2055">
      <formula>AND(LEFT(I8,SEARCH(" ",I8)-1)="EDUC",$G$45=TRUE)</formula>
    </cfRule>
    <cfRule type="expression" dxfId="1995" priority="2056">
      <formula>AND(LEFT(I8,SEARCH(" ",I8)-1)="PHYS",$G$44=TRUE)</formula>
    </cfRule>
    <cfRule type="expression" dxfId="1994" priority="2057">
      <formula>AND(LEFT(I8,SEARCH(" ",I8)-1)="MATH",$G$44=TRUE)</formula>
    </cfRule>
    <cfRule type="expression" dxfId="1993" priority="2058">
      <formula>AND(LEFT(I8,SEARCH(" ",I8)-1)="ENSC",$G$44=TRUE)</formula>
    </cfRule>
    <cfRule type="expression" dxfId="1992" priority="2059">
      <formula>AND(LEFT(I8,SEARCH(" ",I8)-1)="CHEM",$G$44=TRUE)</formula>
    </cfRule>
    <cfRule type="expression" dxfId="1991" priority="2060">
      <formula>AND(LEFT(I8,SEARCH(" ",I8)-1)="BIOL",$G$44=TRUE)</formula>
    </cfRule>
    <cfRule type="expression" dxfId="1990" priority="2061">
      <formula>AND(LEFT(I8,SEARCH(" ",I8)-1)="SOC",$G$43=TRUE)</formula>
    </cfRule>
    <cfRule type="expression" dxfId="1989" priority="2062">
      <formula>AND(LEFT(I8,SEARCH(" ",I8)-1)="RLST",$G$43=TRUE)</formula>
    </cfRule>
    <cfRule type="expression" dxfId="1988" priority="2063">
      <formula>AND(LEFT(I8,SEARCH(" ",I8)-1)="PSYC",$G$43=TRUE)</formula>
    </cfRule>
    <cfRule type="expression" dxfId="1987" priority="2064">
      <formula>AND(LEFT(I8,SEARCH(" ",I8)-1)="POSC",$G$43=TRUE)</formula>
    </cfRule>
    <cfRule type="expression" dxfId="1986" priority="2065">
      <formula>AND(LEFT(I8,SEARCH(" ",I8)-1)="PHIL",$G$43=TRUE)</formula>
    </cfRule>
    <cfRule type="expression" dxfId="1985" priority="2066">
      <formula>AND(LEFT(I8,SEARCH(" ",I8)-1)="MCS",$G$43=TRUE)</formula>
    </cfRule>
    <cfRule type="expression" dxfId="1984" priority="2067">
      <formula>AND(LEFT(I8,SEARCH(" ",I8)-1)="HIST",$G$43=TRUE)</formula>
    </cfRule>
    <cfRule type="expression" dxfId="1983" priority="2068">
      <formula>AND(LEFT(I8,SEARCH(" ",I8)-1)="GSST",$G$43=TRUE)</formula>
    </cfRule>
    <cfRule type="expression" dxfId="1982" priority="2069">
      <formula>AND(LEFT(I8,SEARCH(" ",I8)-1)="ETST",$G$43=TRUE)</formula>
    </cfRule>
    <cfRule type="expression" dxfId="1981" priority="2070">
      <formula>AND(LEFT(I8,SEARCH(" ",I8)-1)="ECON",$G$43=TRUE)</formula>
    </cfRule>
    <cfRule type="expression" dxfId="1980" priority="2071">
      <formula>AND(LEFT(I8,SEARCH(" ",I8)-1)="ANTH",$G$43=TRUE)</formula>
    </cfRule>
    <cfRule type="expression" dxfId="1979" priority="2072">
      <formula>AND(LEFT(I8,SEARCH(" ",I8)-1)="BUS",$G$42=TRUE)</formula>
    </cfRule>
    <cfRule type="expression" dxfId="1978" priority="2073">
      <formula>AND(LEFT(I8,SEARCH(" ",I8)-1)="EE",$G$41=TRUE)</formula>
    </cfRule>
    <cfRule type="expression" dxfId="1977" priority="2074">
      <formula>AND(LEFT(I8,SEARCH(" ",I8)-1)="CS",$G$41=TRUE)</formula>
    </cfRule>
  </conditionalFormatting>
  <conditionalFormatting sqref="N15:N16">
    <cfRule type="expression" dxfId="1976" priority="1887">
      <formula>AND(LEFT(N15,LEN(N15)-4)="SOC 010",$Q$49=TRUE)</formula>
    </cfRule>
    <cfRule type="expression" dxfId="1975" priority="1888">
      <formula>AND(LEFT(N15,LEN(N15)-4)="SOC 002F",$Q$48=TRUE)</formula>
    </cfRule>
    <cfRule type="expression" dxfId="1974" priority="1889">
      <formula>AND(LEFT(N15,LEN(N15)-4)="SOC 001",$Q$47=TRUE)</formula>
    </cfRule>
    <cfRule type="expression" dxfId="1973" priority="1890">
      <formula>AND(LEFT(N15,LEN(N15)-4)="RLST 012",$Q$46=TRUE)</formula>
    </cfRule>
    <cfRule type="expression" dxfId="1972" priority="1891">
      <formula>AND(LEFT(N15,LEN(N15)-4)="PSYC 002",$Q$45=TRUE)</formula>
    </cfRule>
    <cfRule type="expression" dxfId="1971" priority="1892">
      <formula>AND(LEFT(N15,LEN(N15)-4)="PSYC 001",$Q$44=TRUE)</formula>
    </cfRule>
    <cfRule type="expression" dxfId="1970" priority="1893">
      <formula>AND(LEFT(N15,LEN(N15)-4)="POSC 020",$Q$43=TRUE)</formula>
    </cfRule>
    <cfRule type="expression" dxfId="1969" priority="1894">
      <formula>AND(LEFT(N15,LEN(N15)-4)="POSC 015",$Q$42=TRUE)</formula>
    </cfRule>
    <cfRule type="expression" dxfId="1968" priority="1895">
      <formula>AND(LEFT(N15,LEN(N15)-4)="POSC 010",$Q$41=TRUE)</formula>
    </cfRule>
    <cfRule type="expression" dxfId="1967" priority="1896">
      <formula>AND(LEFT(N15,LEN(N15)-4)="POSC 005W",$P$49=TRUE)</formula>
    </cfRule>
    <cfRule type="expression" dxfId="1966" priority="1897">
      <formula>AND(LEFT(N15,LEN(N15)-4)="PHYS 040C",$P$48=TRUE)</formula>
    </cfRule>
    <cfRule type="expression" dxfId="1965" priority="1898">
      <formula>AND(LEFT(N15,LEN(N15)-4)="PHYS 040A",$P$47=TRUE)</formula>
    </cfRule>
    <cfRule type="expression" dxfId="1964" priority="1899">
      <formula>AND(LEFT(N15,LEN(N15)-4)="PHIL 009",$P$46=TRUE)</formula>
    </cfRule>
    <cfRule type="expression" dxfId="1963" priority="1900">
      <formula>AND(LEFT(N15,LEN(N15)-4)="PHIL 001",$P$45=TRUE)</formula>
    </cfRule>
    <cfRule type="expression" dxfId="1962" priority="1901">
      <formula>AND(LEFT(N15,LEN(N15)-4)="MCS 001",$P$44=TRUE)</formula>
    </cfRule>
    <cfRule type="expression" dxfId="1961" priority="1902">
      <formula>AND(LEFT(N15,LEN(N15)-4)="MATH 022",$P$43=TRUE)</formula>
    </cfRule>
    <cfRule type="expression" dxfId="1960" priority="1903">
      <formula>AND(LEFT(N15,LEN(N15)-4)="MATH 009C",$P$42=TRUE)</formula>
    </cfRule>
    <cfRule type="expression" dxfId="1959" priority="1904">
      <formula>AND(LEFT(N15,LEN(N15)-4)="MATH 009B",$P$41=TRUE)</formula>
    </cfRule>
    <cfRule type="expression" dxfId="1958" priority="1905">
      <formula>AND(LEFT(N15,LEN(N15)-4)="MATH 009A",$O$49=TRUE)</formula>
    </cfRule>
    <cfRule type="expression" dxfId="1957" priority="1906">
      <formula>AND(LEFT(N15,LEN(N15)-4)="MATH 007B",$O$48=TRUE)</formula>
    </cfRule>
    <cfRule type="expression" dxfId="1956" priority="1907">
      <formula>AND(LEFT(N15,LEN(N15)-4)="MATH 007A",$O$47=TRUE)</formula>
    </cfRule>
    <cfRule type="expression" dxfId="1955" priority="1908">
      <formula>AND(LEFT(N15,LEN(N15)-4)="MATH 006B",$O$46=TRUE)</formula>
    </cfRule>
    <cfRule type="expression" dxfId="1954" priority="1909">
      <formula>AND(LEFT(N15,LEN(N15)-4)="MATH 006A",$O$45=TRUE)</formula>
    </cfRule>
    <cfRule type="expression" dxfId="1953" priority="1910">
      <formula>AND(LEFT(N15,LEN(N15)-4)="MATH 005",$O$44=TRUE)</formula>
    </cfRule>
    <cfRule type="expression" dxfId="1952" priority="1911">
      <formula>AND(LEFT(N15,LEN(N15)-4)="MATH 004",$O$43=TRUE)</formula>
    </cfRule>
    <cfRule type="expression" dxfId="1951" priority="1912">
      <formula>AND(LEFT(N15,LEN(N15)-4)="HIST 020",$O$42=TRUE)</formula>
    </cfRule>
    <cfRule type="expression" dxfId="1950" priority="1913">
      <formula>AND(LEFT(N15,LEN(N15)-4)="HIST 015",$O$41=TRUE)</formula>
    </cfRule>
    <cfRule type="expression" dxfId="1949" priority="1914">
      <formula>AND(LEFT(N15,LEN(N15)-4)="HIST 010",$N$49=TRUE)</formula>
    </cfRule>
    <cfRule type="expression" dxfId="1948" priority="1915">
      <formula>AND(LEFT(N15,LEN(N15)-4)="GSST 001S",$N$48=TRUE)</formula>
    </cfRule>
    <cfRule type="expression" dxfId="1947" priority="1916">
      <formula>AND(LEFT(N15,LEN(N15)-4)="ETST 003",$N$47=TRUE)</formula>
    </cfRule>
    <cfRule type="expression" dxfId="1946" priority="1917">
      <formula>AND(LEFT(N15,LEN(N15)-4)="ETST 002",$N$46=TRUE)</formula>
    </cfRule>
    <cfRule type="expression" dxfId="1945" priority="1918">
      <formula>AND(LEFT(N15,LEN(N15)-4)="ETST 001",$N$45=TRUE)</formula>
    </cfRule>
    <cfRule type="expression" dxfId="1944" priority="1919">
      <formula>AND(LEFT(N15,LEN(N15)-4)="ENSC 001",$N$44=TRUE)</formula>
    </cfRule>
    <cfRule type="expression" dxfId="1943" priority="1920">
      <formula>AND(LEFT(N15,LEN(N15)-4)="EE 001A",$N$43=TRUE)</formula>
    </cfRule>
    <cfRule type="expression" dxfId="1942" priority="1921">
      <formula>AND(LEFT(N15,LEN(N15)-4)="EDUC 010",$N$42=TRUE)</formula>
    </cfRule>
    <cfRule type="expression" dxfId="1941" priority="1922">
      <formula>AND(LEFT(N15,LEN(N15)-4)="EDUC 005",$N$41=TRUE)</formula>
    </cfRule>
    <cfRule type="expression" dxfId="1940" priority="1923">
      <formula>AND(LEFT(N15,LEN(N15)-4)="ECON 003",$M$49=TRUE)</formula>
    </cfRule>
    <cfRule type="expression" dxfId="1939" priority="1924">
      <formula>AND(LEFT(N15,LEN(N15)-4)="ECON 002",$M$48=TRUE)</formula>
    </cfRule>
    <cfRule type="expression" dxfId="1938" priority="1925">
      <formula>AND(LEFT(N15,LEN(N15)-4)="CS 061",$M$47=TRUE)</formula>
    </cfRule>
    <cfRule type="expression" dxfId="1937" priority="1926">
      <formula>AND(LEFT(N15,LEN(N15)-4)="CS 012",$M$46=TRUE)</formula>
    </cfRule>
    <cfRule type="expression" dxfId="1936" priority="1927">
      <formula>AND(LEFT(N15,LEN(N15)-4)="CS 010",$M$45=TRUE)</formula>
    </cfRule>
    <cfRule type="expression" dxfId="1935" priority="1928">
      <formula>AND(LEFT(N15,LEN(N15)-4)="CS 008",$M$44=TRUE)</formula>
    </cfRule>
    <cfRule type="expression" dxfId="1934" priority="1929">
      <formula>AND(LEFT(N15,LEN(N15)-4)="CS 006",$M$43=TRUE)</formula>
    </cfRule>
    <cfRule type="expression" dxfId="1933" priority="1930">
      <formula>AND(LEFT(N15,LEN(N15)-4)="CS 005",$M$42=TRUE)</formula>
    </cfRule>
    <cfRule type="expression" dxfId="1932" priority="1931">
      <formula>AND(LEFT(N15,LEN(N15)-4)="CHEM 001W",$M$41=TRUE)</formula>
    </cfRule>
    <cfRule type="expression" dxfId="1931" priority="1932">
      <formula>AND(LEFT(N15,LEN(N15)-4)="CHEM 001C",$L$49=TRUE)</formula>
    </cfRule>
    <cfRule type="expression" dxfId="1930" priority="1933">
      <formula>AND(LEFT(N15,LEN(N15)-4)="CHEM 001A",$L$48=TRUE)</formula>
    </cfRule>
    <cfRule type="expression" dxfId="1929" priority="1934">
      <formula>AND(LEFT(N15,LEN(N15)-4)="BUS 010",$L$47=TRUE)</formula>
    </cfRule>
    <cfRule type="expression" dxfId="1928" priority="1935">
      <formula>AND(LEFT(N15,LEN(N15)-4)="BIOL 005C",$L$46=TRUE)</formula>
    </cfRule>
    <cfRule type="expression" dxfId="1927" priority="1936">
      <formula>AND(LEFT(N15,LEN(N15)-4)="BIOL 005B",$L$45=TRUE)</formula>
    </cfRule>
    <cfRule type="expression" dxfId="1926" priority="1937">
      <formula>AND(LEFT(N15,LEN(N15)-4)="BIOL 005A",$L$44=TRUE)</formula>
    </cfRule>
    <cfRule type="expression" dxfId="1925" priority="1938">
      <formula>AND(LEFT(N15,LEN(N15)-4)="ANTH 005",$L$43=TRUE)</formula>
    </cfRule>
    <cfRule type="expression" dxfId="1924" priority="1939">
      <formula>AND(LEFT(N15,LEN(N15)-4)="ANTH 002",$L$42=TRUE)</formula>
    </cfRule>
    <cfRule type="expression" dxfId="1923" priority="1940">
      <formula>AND(LEFT(N15,LEN(N15)-4)="ANTH 001",$L$41=TRUE)</formula>
    </cfRule>
    <cfRule type="expression" dxfId="1922" priority="1941">
      <formula>AND(LEFT(N15,SEARCH(" ",N15)-1)="SOC",$K$45=TRUE)</formula>
    </cfRule>
    <cfRule type="expression" dxfId="1921" priority="1942">
      <formula>AND(LEFT(N15,SEARCH(" ",N15)-1)="RLST",$K$44=TRUE)</formula>
    </cfRule>
    <cfRule type="expression" dxfId="1920" priority="1943">
      <formula>AND(LEFT(N15,SEARCH(" ",N15)-1)="PSYC",$K$43=TRUE)</formula>
    </cfRule>
    <cfRule type="expression" dxfId="1919" priority="1944">
      <formula>AND(LEFT(N15,SEARCH(" ",N15)-1)="POSC",$K$42=TRUE)</formula>
    </cfRule>
    <cfRule type="expression" dxfId="1918" priority="1945">
      <formula>AND(LEFT(N15,SEARCH(" ",N15)-1)="PHYS",$K$41=TRUE)</formula>
    </cfRule>
    <cfRule type="expression" dxfId="1917" priority="1946">
      <formula>AND(LEFT(N15,SEARCH(" ",N15)-1)="PHIL",$J$45=TRUE)</formula>
    </cfRule>
    <cfRule type="expression" dxfId="1916" priority="1947">
      <formula>AND(LEFT(N15,SEARCH(" ",N15)-1)="MCS",$J$44=TRUE)</formula>
    </cfRule>
    <cfRule type="expression" dxfId="1915" priority="1948">
      <formula>AND(LEFT(N15,SEARCH(" ",N15)-1)="MATH",$J$43=TRUE)</formula>
    </cfRule>
    <cfRule type="expression" dxfId="1914" priority="1949">
      <formula>AND(LEFT(N15,SEARCH(" ",N15)-1)="HIST",$J$42=TRUE)</formula>
    </cfRule>
    <cfRule type="expression" dxfId="1913" priority="1950">
      <formula>AND(LEFT(N15,SEARCH(" ",N15)-1)="GSST",$J$41=TRUE)</formula>
    </cfRule>
    <cfRule type="expression" dxfId="1912" priority="1951">
      <formula>AND(LEFT(N15,SEARCH(" ",N15)-1)="ETST",$I$45=TRUE)</formula>
    </cfRule>
    <cfRule type="expression" dxfId="1911" priority="1952">
      <formula>AND(LEFT(N15,SEARCH(" ",N15)-1)="ENSC",$I$44=TRUE)</formula>
    </cfRule>
    <cfRule type="expression" dxfId="1910" priority="1953">
      <formula>AND(LEFT(N15,SEARCH(" ",N15)-1)="EE",$I$43=TRUE)</formula>
    </cfRule>
    <cfRule type="expression" dxfId="1909" priority="1954">
      <formula>AND(LEFT(N15,SEARCH(" ",N15)-1)="EDUC",$I$42=TRUE)</formula>
    </cfRule>
    <cfRule type="expression" dxfId="1908" priority="1955">
      <formula>AND(LEFT(N15,SEARCH(" ",N15)-1)="ECON",$I$41=TRUE)</formula>
    </cfRule>
    <cfRule type="expression" dxfId="1907" priority="1956">
      <formula>AND(LEFT(N15,SEARCH(" ",N15)-1)="CS",$H$45=TRUE)</formula>
    </cfRule>
    <cfRule type="expression" dxfId="1906" priority="1957">
      <formula>AND(LEFT(N15,SEARCH(" ",N15)-1)="CHEM",$H$44=TRUE)</formula>
    </cfRule>
    <cfRule type="expression" dxfId="1905" priority="1958">
      <formula>AND(LEFT(N15,SEARCH(" ",N15)-1)="BUS",$H$43=TRUE)</formula>
    </cfRule>
    <cfRule type="expression" dxfId="1904" priority="1959">
      <formula>AND(LEFT(N15,SEARCH(" ",N15)-1)="BIOL",$H$42=TRUE)</formula>
    </cfRule>
    <cfRule type="expression" dxfId="1903" priority="1960">
      <formula>AND(LEFT(N15,SEARCH(" ",N15)-1)="ANTH",$H$41=TRUE)</formula>
    </cfRule>
    <cfRule type="expression" dxfId="1902" priority="1961">
      <formula>AND(LEFT(N15,SEARCH(" ",N15)-1)="EDUC",$G$45=TRUE)</formula>
    </cfRule>
    <cfRule type="expression" dxfId="1901" priority="1962">
      <formula>AND(LEFT(N15,SEARCH(" ",N15)-1)="PHYS",$G$44=TRUE)</formula>
    </cfRule>
    <cfRule type="expression" dxfId="1900" priority="1963">
      <formula>AND(LEFT(N15,SEARCH(" ",N15)-1)="MATH",$G$44=TRUE)</formula>
    </cfRule>
    <cfRule type="expression" dxfId="1899" priority="1964">
      <formula>AND(LEFT(N15,SEARCH(" ",N15)-1)="ENSC",$G$44=TRUE)</formula>
    </cfRule>
    <cfRule type="expression" dxfId="1898" priority="1965">
      <formula>AND(LEFT(N15,SEARCH(" ",N15)-1)="CHEM",$G$44=TRUE)</formula>
    </cfRule>
    <cfRule type="expression" dxfId="1897" priority="1966">
      <formula>AND(LEFT(N15,SEARCH(" ",N15)-1)="BIOL",$G$44=TRUE)</formula>
    </cfRule>
    <cfRule type="expression" dxfId="1896" priority="1967">
      <formula>AND(LEFT(N15,SEARCH(" ",N15)-1)="SOC",$G$43=TRUE)</formula>
    </cfRule>
    <cfRule type="expression" dxfId="1895" priority="1968">
      <formula>AND(LEFT(N15,SEARCH(" ",N15)-1)="RLST",$G$43=TRUE)</formula>
    </cfRule>
    <cfRule type="expression" dxfId="1894" priority="1969">
      <formula>AND(LEFT(N15,SEARCH(" ",N15)-1)="PSYC",$G$43=TRUE)</formula>
    </cfRule>
    <cfRule type="expression" dxfId="1893" priority="1970">
      <formula>AND(LEFT(N15,SEARCH(" ",N15)-1)="POSC",$G$43=TRUE)</formula>
    </cfRule>
    <cfRule type="expression" dxfId="1892" priority="1971">
      <formula>AND(LEFT(N15,SEARCH(" ",N15)-1)="PHIL",$G$43=TRUE)</formula>
    </cfRule>
    <cfRule type="expression" dxfId="1891" priority="1972">
      <formula>AND(LEFT(N15,SEARCH(" ",N15)-1)="MCS",$G$43=TRUE)</formula>
    </cfRule>
    <cfRule type="expression" dxfId="1890" priority="1973">
      <formula>AND(LEFT(N15,SEARCH(" ",N15)-1)="HIST",$G$43=TRUE)</formula>
    </cfRule>
    <cfRule type="expression" dxfId="1889" priority="1974">
      <formula>AND(LEFT(N15,SEARCH(" ",N15)-1)="GSST",$G$43=TRUE)</formula>
    </cfRule>
    <cfRule type="expression" dxfId="1888" priority="1975">
      <formula>AND(LEFT(N15,SEARCH(" ",N15)-1)="ETST",$G$43=TRUE)</formula>
    </cfRule>
    <cfRule type="expression" dxfId="1887" priority="1976">
      <formula>AND(LEFT(N15,SEARCH(" ",N15)-1)="ECON",$G$43=TRUE)</formula>
    </cfRule>
    <cfRule type="expression" dxfId="1886" priority="1977">
      <formula>AND(LEFT(N15,SEARCH(" ",N15)-1)="ANTH",$G$43=TRUE)</formula>
    </cfRule>
    <cfRule type="expression" dxfId="1885" priority="1978">
      <formula>AND(LEFT(N15,SEARCH(" ",N15)-1)="BUS",$G$42=TRUE)</formula>
    </cfRule>
    <cfRule type="expression" dxfId="1884" priority="1979">
      <formula>AND(LEFT(N15,SEARCH(" ",N15)-1)="EE",$G$41=TRUE)</formula>
    </cfRule>
    <cfRule type="expression" dxfId="1883" priority="1980">
      <formula>AND(LEFT(N15,SEARCH(" ",N15)-1)="CS",$G$41=TRUE)</formula>
    </cfRule>
  </conditionalFormatting>
  <conditionalFormatting sqref="I21:I22">
    <cfRule type="expression" dxfId="1882" priority="1793">
      <formula>AND(LEFT(I21,LEN(I21)-4)="SOC 010",$Q$49=TRUE)</formula>
    </cfRule>
    <cfRule type="expression" dxfId="1881" priority="1794">
      <formula>AND(LEFT(I21,LEN(I21)-4)="SOC 002F",$Q$48=TRUE)</formula>
    </cfRule>
    <cfRule type="expression" dxfId="1880" priority="1795">
      <formula>AND(LEFT(I21,LEN(I21)-4)="SOC 001",$Q$47=TRUE)</formula>
    </cfRule>
    <cfRule type="expression" dxfId="1879" priority="1796">
      <formula>AND(LEFT(I21,LEN(I21)-4)="RLST 012",$Q$46=TRUE)</formula>
    </cfRule>
    <cfRule type="expression" dxfId="1878" priority="1797">
      <formula>AND(LEFT(I21,LEN(I21)-4)="PSYC 002",$Q$45=TRUE)</formula>
    </cfRule>
    <cfRule type="expression" dxfId="1877" priority="1798">
      <formula>AND(LEFT(I21,LEN(I21)-4)="PSYC 001",$Q$44=TRUE)</formula>
    </cfRule>
    <cfRule type="expression" dxfId="1876" priority="1799">
      <formula>AND(LEFT(I21,LEN(I21)-4)="POSC 020",$Q$43=TRUE)</formula>
    </cfRule>
    <cfRule type="expression" dxfId="1875" priority="1800">
      <formula>AND(LEFT(I21,LEN(I21)-4)="POSC 015",$Q$42=TRUE)</formula>
    </cfRule>
    <cfRule type="expression" dxfId="1874" priority="1801">
      <formula>AND(LEFT(I21,LEN(I21)-4)="POSC 010",$Q$41=TRUE)</formula>
    </cfRule>
    <cfRule type="expression" dxfId="1873" priority="1802">
      <formula>AND(LEFT(I21,LEN(I21)-4)="POSC 005W",$P$49=TRUE)</formula>
    </cfRule>
    <cfRule type="expression" dxfId="1872" priority="1803">
      <formula>AND(LEFT(I21,LEN(I21)-4)="PHYS 040C",$P$48=TRUE)</formula>
    </cfRule>
    <cfRule type="expression" dxfId="1871" priority="1804">
      <formula>AND(LEFT(I21,LEN(I21)-4)="PHYS 040A",$P$47=TRUE)</formula>
    </cfRule>
    <cfRule type="expression" dxfId="1870" priority="1805">
      <formula>AND(LEFT(I21,LEN(I21)-4)="PHIL 009",$P$46=TRUE)</formula>
    </cfRule>
    <cfRule type="expression" dxfId="1869" priority="1806">
      <formula>AND(LEFT(I21,LEN(I21)-4)="PHIL 001",$P$45=TRUE)</formula>
    </cfRule>
    <cfRule type="expression" dxfId="1868" priority="1807">
      <formula>AND(LEFT(I21,LEN(I21)-4)="MCS 001",$P$44=TRUE)</formula>
    </cfRule>
    <cfRule type="expression" dxfId="1867" priority="1808">
      <formula>AND(LEFT(I21,LEN(I21)-4)="MATH 022",$P$43=TRUE)</formula>
    </cfRule>
    <cfRule type="expression" dxfId="1866" priority="1809">
      <formula>AND(LEFT(I21,LEN(I21)-4)="MATH 009C",$P$42=TRUE)</formula>
    </cfRule>
    <cfRule type="expression" dxfId="1865" priority="1810">
      <formula>AND(LEFT(I21,LEN(I21)-4)="MATH 009B",$P$41=TRUE)</formula>
    </cfRule>
    <cfRule type="expression" dxfId="1864" priority="1811">
      <formula>AND(LEFT(I21,LEN(I21)-4)="MATH 009A",$O$49=TRUE)</formula>
    </cfRule>
    <cfRule type="expression" dxfId="1863" priority="1812">
      <formula>AND(LEFT(I21,LEN(I21)-4)="MATH 007B",$O$48=TRUE)</formula>
    </cfRule>
    <cfRule type="expression" dxfId="1862" priority="1813">
      <formula>AND(LEFT(I21,LEN(I21)-4)="MATH 007A",$O$47=TRUE)</formula>
    </cfRule>
    <cfRule type="expression" dxfId="1861" priority="1814">
      <formula>AND(LEFT(I21,LEN(I21)-4)="MATH 006B",$O$46=TRUE)</formula>
    </cfRule>
    <cfRule type="expression" dxfId="1860" priority="1815">
      <formula>AND(LEFT(I21,LEN(I21)-4)="MATH 006A",$O$45=TRUE)</formula>
    </cfRule>
    <cfRule type="expression" dxfId="1859" priority="1816">
      <formula>AND(LEFT(I21,LEN(I21)-4)="MATH 005",$O$44=TRUE)</formula>
    </cfRule>
    <cfRule type="expression" dxfId="1858" priority="1817">
      <formula>AND(LEFT(I21,LEN(I21)-4)="MATH 004",$O$43=TRUE)</formula>
    </cfRule>
    <cfRule type="expression" dxfId="1857" priority="1818">
      <formula>AND(LEFT(I21,LEN(I21)-4)="HIST 020",$O$42=TRUE)</formula>
    </cfRule>
    <cfRule type="expression" dxfId="1856" priority="1819">
      <formula>AND(LEFT(I21,LEN(I21)-4)="HIST 015",$O$41=TRUE)</formula>
    </cfRule>
    <cfRule type="expression" dxfId="1855" priority="1820">
      <formula>AND(LEFT(I21,LEN(I21)-4)="HIST 010",$N$49=TRUE)</formula>
    </cfRule>
    <cfRule type="expression" dxfId="1854" priority="1821">
      <formula>AND(LEFT(I21,LEN(I21)-4)="GSST 001S",$N$48=TRUE)</formula>
    </cfRule>
    <cfRule type="expression" dxfId="1853" priority="1822">
      <formula>AND(LEFT(I21,LEN(I21)-4)="ETST 003",$N$47=TRUE)</formula>
    </cfRule>
    <cfRule type="expression" dxfId="1852" priority="1823">
      <formula>AND(LEFT(I21,LEN(I21)-4)="ETST 002",$N$46=TRUE)</formula>
    </cfRule>
    <cfRule type="expression" dxfId="1851" priority="1824">
      <formula>AND(LEFT(I21,LEN(I21)-4)="ETST 001",$N$45=TRUE)</formula>
    </cfRule>
    <cfRule type="expression" dxfId="1850" priority="1825">
      <formula>AND(LEFT(I21,LEN(I21)-4)="ENSC 001",$N$44=TRUE)</formula>
    </cfRule>
    <cfRule type="expression" dxfId="1849" priority="1826">
      <formula>AND(LEFT(I21,LEN(I21)-4)="EE 001A",$N$43=TRUE)</formula>
    </cfRule>
    <cfRule type="expression" dxfId="1848" priority="1827">
      <formula>AND(LEFT(I21,LEN(I21)-4)="EDUC 010",$N$42=TRUE)</formula>
    </cfRule>
    <cfRule type="expression" dxfId="1847" priority="1828">
      <formula>AND(LEFT(I21,LEN(I21)-4)="EDUC 005",$N$41=TRUE)</formula>
    </cfRule>
    <cfRule type="expression" dxfId="1846" priority="1829">
      <formula>AND(LEFT(I21,LEN(I21)-4)="ECON 003",$M$49=TRUE)</formula>
    </cfRule>
    <cfRule type="expression" dxfId="1845" priority="1830">
      <formula>AND(LEFT(I21,LEN(I21)-4)="ECON 002",$M$48=TRUE)</formula>
    </cfRule>
    <cfRule type="expression" dxfId="1844" priority="1831">
      <formula>AND(LEFT(I21,LEN(I21)-4)="CS 061",$M$47=TRUE)</formula>
    </cfRule>
    <cfRule type="expression" dxfId="1843" priority="1832">
      <formula>AND(LEFT(I21,LEN(I21)-4)="CS 012",$M$46=TRUE)</formula>
    </cfRule>
    <cfRule type="expression" dxfId="1842" priority="1833">
      <formula>AND(LEFT(I21,LEN(I21)-4)="CS 010",$M$45=TRUE)</formula>
    </cfRule>
    <cfRule type="expression" dxfId="1841" priority="1834">
      <formula>AND(LEFT(I21,LEN(I21)-4)="CS 008",$M$44=TRUE)</formula>
    </cfRule>
    <cfRule type="expression" dxfId="1840" priority="1835">
      <formula>AND(LEFT(I21,LEN(I21)-4)="CS 006",$M$43=TRUE)</formula>
    </cfRule>
    <cfRule type="expression" dxfId="1839" priority="1836">
      <formula>AND(LEFT(I21,LEN(I21)-4)="CS 005",$M$42=TRUE)</formula>
    </cfRule>
    <cfRule type="expression" dxfId="1838" priority="1837">
      <formula>AND(LEFT(I21,LEN(I21)-4)="CHEM 001W",$M$41=TRUE)</formula>
    </cfRule>
    <cfRule type="expression" dxfId="1837" priority="1838">
      <formula>AND(LEFT(I21,LEN(I21)-4)="CHEM 001C",$L$49=TRUE)</formula>
    </cfRule>
    <cfRule type="expression" dxfId="1836" priority="1839">
      <formula>AND(LEFT(I21,LEN(I21)-4)="CHEM 001A",$L$48=TRUE)</formula>
    </cfRule>
    <cfRule type="expression" dxfId="1835" priority="1840">
      <formula>AND(LEFT(I21,LEN(I21)-4)="BUS 010",$L$47=TRUE)</formula>
    </cfRule>
    <cfRule type="expression" dxfId="1834" priority="1841">
      <formula>AND(LEFT(I21,LEN(I21)-4)="BIOL 005C",$L$46=TRUE)</formula>
    </cfRule>
    <cfRule type="expression" dxfId="1833" priority="1842">
      <formula>AND(LEFT(I21,LEN(I21)-4)="BIOL 005B",$L$45=TRUE)</formula>
    </cfRule>
    <cfRule type="expression" dxfId="1832" priority="1843">
      <formula>AND(LEFT(I21,LEN(I21)-4)="BIOL 005A",$L$44=TRUE)</formula>
    </cfRule>
    <cfRule type="expression" dxfId="1831" priority="1844">
      <formula>AND(LEFT(I21,LEN(I21)-4)="ANTH 005",$L$43=TRUE)</formula>
    </cfRule>
    <cfRule type="expression" dxfId="1830" priority="1845">
      <formula>AND(LEFT(I21,LEN(I21)-4)="ANTH 002",$L$42=TRUE)</formula>
    </cfRule>
    <cfRule type="expression" dxfId="1829" priority="1846">
      <formula>AND(LEFT(I21,LEN(I21)-4)="ANTH 001",$L$41=TRUE)</formula>
    </cfRule>
    <cfRule type="expression" dxfId="1828" priority="1847">
      <formula>AND(LEFT(I21,SEARCH(" ",I21)-1)="SOC",$K$45=TRUE)</formula>
    </cfRule>
    <cfRule type="expression" dxfId="1827" priority="1848">
      <formula>AND(LEFT(I21,SEARCH(" ",I21)-1)="RLST",$K$44=TRUE)</formula>
    </cfRule>
    <cfRule type="expression" dxfId="1826" priority="1849">
      <formula>AND(LEFT(I21,SEARCH(" ",I21)-1)="PSYC",$K$43=TRUE)</formula>
    </cfRule>
    <cfRule type="expression" dxfId="1825" priority="1850">
      <formula>AND(LEFT(I21,SEARCH(" ",I21)-1)="POSC",$K$42=TRUE)</formula>
    </cfRule>
    <cfRule type="expression" dxfId="1824" priority="1851">
      <formula>AND(LEFT(I21,SEARCH(" ",I21)-1)="PHYS",$K$41=TRUE)</formula>
    </cfRule>
    <cfRule type="expression" dxfId="1823" priority="1852">
      <formula>AND(LEFT(I21,SEARCH(" ",I21)-1)="PHIL",$J$45=TRUE)</formula>
    </cfRule>
    <cfRule type="expression" dxfId="1822" priority="1853">
      <formula>AND(LEFT(I21,SEARCH(" ",I21)-1)="MCS",$J$44=TRUE)</formula>
    </cfRule>
    <cfRule type="expression" dxfId="1821" priority="1854">
      <formula>AND(LEFT(I21,SEARCH(" ",I21)-1)="MATH",$J$43=TRUE)</formula>
    </cfRule>
    <cfRule type="expression" dxfId="1820" priority="1855">
      <formula>AND(LEFT(I21,SEARCH(" ",I21)-1)="HIST",$J$42=TRUE)</formula>
    </cfRule>
    <cfRule type="expression" dxfId="1819" priority="1856">
      <formula>AND(LEFT(I21,SEARCH(" ",I21)-1)="GSST",$J$41=TRUE)</formula>
    </cfRule>
    <cfRule type="expression" dxfId="1818" priority="1857">
      <formula>AND(LEFT(I21,SEARCH(" ",I21)-1)="ETST",$I$45=TRUE)</formula>
    </cfRule>
    <cfRule type="expression" dxfId="1817" priority="1858">
      <formula>AND(LEFT(I21,SEARCH(" ",I21)-1)="ENSC",$I$44=TRUE)</formula>
    </cfRule>
    <cfRule type="expression" dxfId="1816" priority="1859">
      <formula>AND(LEFT(I21,SEARCH(" ",I21)-1)="EE",$I$43=TRUE)</formula>
    </cfRule>
    <cfRule type="expression" dxfId="1815" priority="1860">
      <formula>AND(LEFT(I21,SEARCH(" ",I21)-1)="EDUC",$I$42=TRUE)</formula>
    </cfRule>
    <cfRule type="expression" dxfId="1814" priority="1861">
      <formula>AND(LEFT(I21,SEARCH(" ",I21)-1)="ECON",$I$41=TRUE)</formula>
    </cfRule>
    <cfRule type="expression" dxfId="1813" priority="1862">
      <formula>AND(LEFT(I21,SEARCH(" ",I21)-1)="CS",$H$45=TRUE)</formula>
    </cfRule>
    <cfRule type="expression" dxfId="1812" priority="1863">
      <formula>AND(LEFT(I21,SEARCH(" ",I21)-1)="CHEM",$H$44=TRUE)</formula>
    </cfRule>
    <cfRule type="expression" dxfId="1811" priority="1864">
      <formula>AND(LEFT(I21,SEARCH(" ",I21)-1)="BUS",$H$43=TRUE)</formula>
    </cfRule>
    <cfRule type="expression" dxfId="1810" priority="1865">
      <formula>AND(LEFT(I21,SEARCH(" ",I21)-1)="BIOL",$H$42=TRUE)</formula>
    </cfRule>
    <cfRule type="expression" dxfId="1809" priority="1866">
      <formula>AND(LEFT(I21,SEARCH(" ",I21)-1)="ANTH",$H$41=TRUE)</formula>
    </cfRule>
    <cfRule type="expression" dxfId="1808" priority="1867">
      <formula>AND(LEFT(I21,SEARCH(" ",I21)-1)="EDUC",$G$45=TRUE)</formula>
    </cfRule>
    <cfRule type="expression" dxfId="1807" priority="1868">
      <formula>AND(LEFT(I21,SEARCH(" ",I21)-1)="PHYS",$G$44=TRUE)</formula>
    </cfRule>
    <cfRule type="expression" dxfId="1806" priority="1869">
      <formula>AND(LEFT(I21,SEARCH(" ",I21)-1)="MATH",$G$44=TRUE)</formula>
    </cfRule>
    <cfRule type="expression" dxfId="1805" priority="1870">
      <formula>AND(LEFT(I21,SEARCH(" ",I21)-1)="ENSC",$G$44=TRUE)</formula>
    </cfRule>
    <cfRule type="expression" dxfId="1804" priority="1871">
      <formula>AND(LEFT(I21,SEARCH(" ",I21)-1)="CHEM",$G$44=TRUE)</formula>
    </cfRule>
    <cfRule type="expression" dxfId="1803" priority="1872">
      <formula>AND(LEFT(I21,SEARCH(" ",I21)-1)="BIOL",$G$44=TRUE)</formula>
    </cfRule>
    <cfRule type="expression" dxfId="1802" priority="1873">
      <formula>AND(LEFT(I21,SEARCH(" ",I21)-1)="SOC",$G$43=TRUE)</formula>
    </cfRule>
    <cfRule type="expression" dxfId="1801" priority="1874">
      <formula>AND(LEFT(I21,SEARCH(" ",I21)-1)="RLST",$G$43=TRUE)</formula>
    </cfRule>
    <cfRule type="expression" dxfId="1800" priority="1875">
      <formula>AND(LEFT(I21,SEARCH(" ",I21)-1)="PSYC",$G$43=TRUE)</formula>
    </cfRule>
    <cfRule type="expression" dxfId="1799" priority="1876">
      <formula>AND(LEFT(I21,SEARCH(" ",I21)-1)="POSC",$G$43=TRUE)</formula>
    </cfRule>
    <cfRule type="expression" dxfId="1798" priority="1877">
      <formula>AND(LEFT(I21,SEARCH(" ",I21)-1)="PHIL",$G$43=TRUE)</formula>
    </cfRule>
    <cfRule type="expression" dxfId="1797" priority="1878">
      <formula>AND(LEFT(I21,SEARCH(" ",I21)-1)="MCS",$G$43=TRUE)</formula>
    </cfRule>
    <cfRule type="expression" dxfId="1796" priority="1879">
      <formula>AND(LEFT(I21,SEARCH(" ",I21)-1)="HIST",$G$43=TRUE)</formula>
    </cfRule>
    <cfRule type="expression" dxfId="1795" priority="1880">
      <formula>AND(LEFT(I21,SEARCH(" ",I21)-1)="GSST",$G$43=TRUE)</formula>
    </cfRule>
    <cfRule type="expression" dxfId="1794" priority="1881">
      <formula>AND(LEFT(I21,SEARCH(" ",I21)-1)="ETST",$G$43=TRUE)</formula>
    </cfRule>
    <cfRule type="expression" dxfId="1793" priority="1882">
      <formula>AND(LEFT(I21,SEARCH(" ",I21)-1)="ECON",$G$43=TRUE)</formula>
    </cfRule>
    <cfRule type="expression" dxfId="1792" priority="1883">
      <formula>AND(LEFT(I21,SEARCH(" ",I21)-1)="ANTH",$G$43=TRUE)</formula>
    </cfRule>
    <cfRule type="expression" dxfId="1791" priority="1884">
      <formula>AND(LEFT(I21,SEARCH(" ",I21)-1)="BUS",$G$42=TRUE)</formula>
    </cfRule>
    <cfRule type="expression" dxfId="1790" priority="1885">
      <formula>AND(LEFT(I21,SEARCH(" ",I21)-1)="EE",$G$41=TRUE)</formula>
    </cfRule>
    <cfRule type="expression" dxfId="1789" priority="1886">
      <formula>AND(LEFT(I21,SEARCH(" ",I21)-1)="CS",$G$41=TRUE)</formula>
    </cfRule>
  </conditionalFormatting>
  <conditionalFormatting sqref="N21:N22">
    <cfRule type="expression" dxfId="1788" priority="1699">
      <formula>AND(LEFT(N21,LEN(N21)-4)="SOC 010",$Q$49=TRUE)</formula>
    </cfRule>
    <cfRule type="expression" dxfId="1787" priority="1700">
      <formula>AND(LEFT(N21,LEN(N21)-4)="SOC 002F",$Q$48=TRUE)</formula>
    </cfRule>
    <cfRule type="expression" dxfId="1786" priority="1701">
      <formula>AND(LEFT(N21,LEN(N21)-4)="SOC 001",$Q$47=TRUE)</formula>
    </cfRule>
    <cfRule type="expression" dxfId="1785" priority="1702">
      <formula>AND(LEFT(N21,LEN(N21)-4)="RLST 012",$Q$46=TRUE)</formula>
    </cfRule>
    <cfRule type="expression" dxfId="1784" priority="1703">
      <formula>AND(LEFT(N21,LEN(N21)-4)="PSYC 002",$Q$45=TRUE)</formula>
    </cfRule>
    <cfRule type="expression" dxfId="1783" priority="1704">
      <formula>AND(LEFT(N21,LEN(N21)-4)="PSYC 001",$Q$44=TRUE)</formula>
    </cfRule>
    <cfRule type="expression" dxfId="1782" priority="1705">
      <formula>AND(LEFT(N21,LEN(N21)-4)="POSC 020",$Q$43=TRUE)</formula>
    </cfRule>
    <cfRule type="expression" dxfId="1781" priority="1706">
      <formula>AND(LEFT(N21,LEN(N21)-4)="POSC 015",$Q$42=TRUE)</formula>
    </cfRule>
    <cfRule type="expression" dxfId="1780" priority="1707">
      <formula>AND(LEFT(N21,LEN(N21)-4)="POSC 010",$Q$41=TRUE)</formula>
    </cfRule>
    <cfRule type="expression" dxfId="1779" priority="1708">
      <formula>AND(LEFT(N21,LEN(N21)-4)="POSC 005W",$P$49=TRUE)</formula>
    </cfRule>
    <cfRule type="expression" dxfId="1778" priority="1709">
      <formula>AND(LEFT(N21,LEN(N21)-4)="PHYS 040C",$P$48=TRUE)</formula>
    </cfRule>
    <cfRule type="expression" dxfId="1777" priority="1710">
      <formula>AND(LEFT(N21,LEN(N21)-4)="PHYS 040A",$P$47=TRUE)</formula>
    </cfRule>
    <cfRule type="expression" dxfId="1776" priority="1711">
      <formula>AND(LEFT(N21,LEN(N21)-4)="PHIL 009",$P$46=TRUE)</formula>
    </cfRule>
    <cfRule type="expression" dxfId="1775" priority="1712">
      <formula>AND(LEFT(N21,LEN(N21)-4)="PHIL 001",$P$45=TRUE)</formula>
    </cfRule>
    <cfRule type="expression" dxfId="1774" priority="1713">
      <formula>AND(LEFT(N21,LEN(N21)-4)="MCS 001",$P$44=TRUE)</formula>
    </cfRule>
    <cfRule type="expression" dxfId="1773" priority="1714">
      <formula>AND(LEFT(N21,LEN(N21)-4)="MATH 022",$P$43=TRUE)</formula>
    </cfRule>
    <cfRule type="expression" dxfId="1772" priority="1715">
      <formula>AND(LEFT(N21,LEN(N21)-4)="MATH 009C",$P$42=TRUE)</formula>
    </cfRule>
    <cfRule type="expression" dxfId="1771" priority="1716">
      <formula>AND(LEFT(N21,LEN(N21)-4)="MATH 009B",$P$41=TRUE)</formula>
    </cfRule>
    <cfRule type="expression" dxfId="1770" priority="1717">
      <formula>AND(LEFT(N21,LEN(N21)-4)="MATH 009A",$O$49=TRUE)</formula>
    </cfRule>
    <cfRule type="expression" dxfId="1769" priority="1718">
      <formula>AND(LEFT(N21,LEN(N21)-4)="MATH 007B",$O$48=TRUE)</formula>
    </cfRule>
    <cfRule type="expression" dxfId="1768" priority="1719">
      <formula>AND(LEFT(N21,LEN(N21)-4)="MATH 007A",$O$47=TRUE)</formula>
    </cfRule>
    <cfRule type="expression" dxfId="1767" priority="1720">
      <formula>AND(LEFT(N21,LEN(N21)-4)="MATH 006B",$O$46=TRUE)</formula>
    </cfRule>
    <cfRule type="expression" dxfId="1766" priority="1721">
      <formula>AND(LEFT(N21,LEN(N21)-4)="MATH 006A",$O$45=TRUE)</formula>
    </cfRule>
    <cfRule type="expression" dxfId="1765" priority="1722">
      <formula>AND(LEFT(N21,LEN(N21)-4)="MATH 005",$O$44=TRUE)</formula>
    </cfRule>
    <cfRule type="expression" dxfId="1764" priority="1723">
      <formula>AND(LEFT(N21,LEN(N21)-4)="MATH 004",$O$43=TRUE)</formula>
    </cfRule>
    <cfRule type="expression" dxfId="1763" priority="1724">
      <formula>AND(LEFT(N21,LEN(N21)-4)="HIST 020",$O$42=TRUE)</formula>
    </cfRule>
    <cfRule type="expression" dxfId="1762" priority="1725">
      <formula>AND(LEFT(N21,LEN(N21)-4)="HIST 015",$O$41=TRUE)</formula>
    </cfRule>
    <cfRule type="expression" dxfId="1761" priority="1726">
      <formula>AND(LEFT(N21,LEN(N21)-4)="HIST 010",$N$49=TRUE)</formula>
    </cfRule>
    <cfRule type="expression" dxfId="1760" priority="1727">
      <formula>AND(LEFT(N21,LEN(N21)-4)="GSST 001S",$N$48=TRUE)</formula>
    </cfRule>
    <cfRule type="expression" dxfId="1759" priority="1728">
      <formula>AND(LEFT(N21,LEN(N21)-4)="ETST 003",$N$47=TRUE)</formula>
    </cfRule>
    <cfRule type="expression" dxfId="1758" priority="1729">
      <formula>AND(LEFT(N21,LEN(N21)-4)="ETST 002",$N$46=TRUE)</formula>
    </cfRule>
    <cfRule type="expression" dxfId="1757" priority="1730">
      <formula>AND(LEFT(N21,LEN(N21)-4)="ETST 001",$N$45=TRUE)</formula>
    </cfRule>
    <cfRule type="expression" dxfId="1756" priority="1731">
      <formula>AND(LEFT(N21,LEN(N21)-4)="ENSC 001",$N$44=TRUE)</formula>
    </cfRule>
    <cfRule type="expression" dxfId="1755" priority="1732">
      <formula>AND(LEFT(N21,LEN(N21)-4)="EE 001A",$N$43=TRUE)</formula>
    </cfRule>
    <cfRule type="expression" dxfId="1754" priority="1733">
      <formula>AND(LEFT(N21,LEN(N21)-4)="EDUC 010",$N$42=TRUE)</formula>
    </cfRule>
    <cfRule type="expression" dxfId="1753" priority="1734">
      <formula>AND(LEFT(N21,LEN(N21)-4)="EDUC 005",$N$41=TRUE)</formula>
    </cfRule>
    <cfRule type="expression" dxfId="1752" priority="1735">
      <formula>AND(LEFT(N21,LEN(N21)-4)="ECON 003",$M$49=TRUE)</formula>
    </cfRule>
    <cfRule type="expression" dxfId="1751" priority="1736">
      <formula>AND(LEFT(N21,LEN(N21)-4)="ECON 002",$M$48=TRUE)</formula>
    </cfRule>
    <cfRule type="expression" dxfId="1750" priority="1737">
      <formula>AND(LEFT(N21,LEN(N21)-4)="CS 061",$M$47=TRUE)</formula>
    </cfRule>
    <cfRule type="expression" dxfId="1749" priority="1738">
      <formula>AND(LEFT(N21,LEN(N21)-4)="CS 012",$M$46=TRUE)</formula>
    </cfRule>
    <cfRule type="expression" dxfId="1748" priority="1739">
      <formula>AND(LEFT(N21,LEN(N21)-4)="CS 010",$M$45=TRUE)</formula>
    </cfRule>
    <cfRule type="expression" dxfId="1747" priority="1740">
      <formula>AND(LEFT(N21,LEN(N21)-4)="CS 008",$M$44=TRUE)</formula>
    </cfRule>
    <cfRule type="expression" dxfId="1746" priority="1741">
      <formula>AND(LEFT(N21,LEN(N21)-4)="CS 006",$M$43=TRUE)</formula>
    </cfRule>
    <cfRule type="expression" dxfId="1745" priority="1742">
      <formula>AND(LEFT(N21,LEN(N21)-4)="CS 005",$M$42=TRUE)</formula>
    </cfRule>
    <cfRule type="expression" dxfId="1744" priority="1743">
      <formula>AND(LEFT(N21,LEN(N21)-4)="CHEM 001W",$M$41=TRUE)</formula>
    </cfRule>
    <cfRule type="expression" dxfId="1743" priority="1744">
      <formula>AND(LEFT(N21,LEN(N21)-4)="CHEM 001C",$L$49=TRUE)</formula>
    </cfRule>
    <cfRule type="expression" dxfId="1742" priority="1745">
      <formula>AND(LEFT(N21,LEN(N21)-4)="CHEM 001A",$L$48=TRUE)</formula>
    </cfRule>
    <cfRule type="expression" dxfId="1741" priority="1746">
      <formula>AND(LEFT(N21,LEN(N21)-4)="BUS 010",$L$47=TRUE)</formula>
    </cfRule>
    <cfRule type="expression" dxfId="1740" priority="1747">
      <formula>AND(LEFT(N21,LEN(N21)-4)="BIOL 005C",$L$46=TRUE)</formula>
    </cfRule>
    <cfRule type="expression" dxfId="1739" priority="1748">
      <formula>AND(LEFT(N21,LEN(N21)-4)="BIOL 005B",$L$45=TRUE)</formula>
    </cfRule>
    <cfRule type="expression" dxfId="1738" priority="1749">
      <formula>AND(LEFT(N21,LEN(N21)-4)="BIOL 005A",$L$44=TRUE)</formula>
    </cfRule>
    <cfRule type="expression" dxfId="1737" priority="1750">
      <formula>AND(LEFT(N21,LEN(N21)-4)="ANTH 005",$L$43=TRUE)</formula>
    </cfRule>
    <cfRule type="expression" dxfId="1736" priority="1751">
      <formula>AND(LEFT(N21,LEN(N21)-4)="ANTH 002",$L$42=TRUE)</formula>
    </cfRule>
    <cfRule type="expression" dxfId="1735" priority="1752">
      <formula>AND(LEFT(N21,LEN(N21)-4)="ANTH 001",$L$41=TRUE)</formula>
    </cfRule>
    <cfRule type="expression" dxfId="1734" priority="1753">
      <formula>AND(LEFT(N21,SEARCH(" ",N21)-1)="SOC",$K$45=TRUE)</formula>
    </cfRule>
    <cfRule type="expression" dxfId="1733" priority="1754">
      <formula>AND(LEFT(N21,SEARCH(" ",N21)-1)="RLST",$K$44=TRUE)</formula>
    </cfRule>
    <cfRule type="expression" dxfId="1732" priority="1755">
      <formula>AND(LEFT(N21,SEARCH(" ",N21)-1)="PSYC",$K$43=TRUE)</formula>
    </cfRule>
    <cfRule type="expression" dxfId="1731" priority="1756">
      <formula>AND(LEFT(N21,SEARCH(" ",N21)-1)="POSC",$K$42=TRUE)</formula>
    </cfRule>
    <cfRule type="expression" dxfId="1730" priority="1757">
      <formula>AND(LEFT(N21,SEARCH(" ",N21)-1)="PHYS",$K$41=TRUE)</formula>
    </cfRule>
    <cfRule type="expression" dxfId="1729" priority="1758">
      <formula>AND(LEFT(N21,SEARCH(" ",N21)-1)="PHIL",$J$45=TRUE)</formula>
    </cfRule>
    <cfRule type="expression" dxfId="1728" priority="1759">
      <formula>AND(LEFT(N21,SEARCH(" ",N21)-1)="MCS",$J$44=TRUE)</formula>
    </cfRule>
    <cfRule type="expression" dxfId="1727" priority="1760">
      <formula>AND(LEFT(N21,SEARCH(" ",N21)-1)="MATH",$J$43=TRUE)</formula>
    </cfRule>
    <cfRule type="expression" dxfId="1726" priority="1761">
      <formula>AND(LEFT(N21,SEARCH(" ",N21)-1)="HIST",$J$42=TRUE)</formula>
    </cfRule>
    <cfRule type="expression" dxfId="1725" priority="1762">
      <formula>AND(LEFT(N21,SEARCH(" ",N21)-1)="GSST",$J$41=TRUE)</formula>
    </cfRule>
    <cfRule type="expression" dxfId="1724" priority="1763">
      <formula>AND(LEFT(N21,SEARCH(" ",N21)-1)="ETST",$I$45=TRUE)</formula>
    </cfRule>
    <cfRule type="expression" dxfId="1723" priority="1764">
      <formula>AND(LEFT(N21,SEARCH(" ",N21)-1)="ENSC",$I$44=TRUE)</formula>
    </cfRule>
    <cfRule type="expression" dxfId="1722" priority="1765">
      <formula>AND(LEFT(N21,SEARCH(" ",N21)-1)="EE",$I$43=TRUE)</formula>
    </cfRule>
    <cfRule type="expression" dxfId="1721" priority="1766">
      <formula>AND(LEFT(N21,SEARCH(" ",N21)-1)="EDUC",$I$42=TRUE)</formula>
    </cfRule>
    <cfRule type="expression" dxfId="1720" priority="1767">
      <formula>AND(LEFT(N21,SEARCH(" ",N21)-1)="ECON",$I$41=TRUE)</formula>
    </cfRule>
    <cfRule type="expression" dxfId="1719" priority="1768">
      <formula>AND(LEFT(N21,SEARCH(" ",N21)-1)="CS",$H$45=TRUE)</formula>
    </cfRule>
    <cfRule type="expression" dxfId="1718" priority="1769">
      <formula>AND(LEFT(N21,SEARCH(" ",N21)-1)="CHEM",$H$44=TRUE)</formula>
    </cfRule>
    <cfRule type="expression" dxfId="1717" priority="1770">
      <formula>AND(LEFT(N21,SEARCH(" ",N21)-1)="BUS",$H$43=TRUE)</formula>
    </cfRule>
    <cfRule type="expression" dxfId="1716" priority="1771">
      <formula>AND(LEFT(N21,SEARCH(" ",N21)-1)="BIOL",$H$42=TRUE)</formula>
    </cfRule>
    <cfRule type="expression" dxfId="1715" priority="1772">
      <formula>AND(LEFT(N21,SEARCH(" ",N21)-1)="ANTH",$H$41=TRUE)</formula>
    </cfRule>
    <cfRule type="expression" dxfId="1714" priority="1773">
      <formula>AND(LEFT(N21,SEARCH(" ",N21)-1)="EDUC",$G$45=TRUE)</formula>
    </cfRule>
    <cfRule type="expression" dxfId="1713" priority="1774">
      <formula>AND(LEFT(N21,SEARCH(" ",N21)-1)="PHYS",$G$44=TRUE)</formula>
    </cfRule>
    <cfRule type="expression" dxfId="1712" priority="1775">
      <formula>AND(LEFT(N21,SEARCH(" ",N21)-1)="MATH",$G$44=TRUE)</formula>
    </cfRule>
    <cfRule type="expression" dxfId="1711" priority="1776">
      <formula>AND(LEFT(N21,SEARCH(" ",N21)-1)="ENSC",$G$44=TRUE)</formula>
    </cfRule>
    <cfRule type="expression" dxfId="1710" priority="1777">
      <formula>AND(LEFT(N21,SEARCH(" ",N21)-1)="CHEM",$G$44=TRUE)</formula>
    </cfRule>
    <cfRule type="expression" dxfId="1709" priority="1778">
      <formula>AND(LEFT(N21,SEARCH(" ",N21)-1)="BIOL",$G$44=TRUE)</formula>
    </cfRule>
    <cfRule type="expression" dxfId="1708" priority="1779">
      <formula>AND(LEFT(N21,SEARCH(" ",N21)-1)="SOC",$G$43=TRUE)</formula>
    </cfRule>
    <cfRule type="expression" dxfId="1707" priority="1780">
      <formula>AND(LEFT(N21,SEARCH(" ",N21)-1)="RLST",$G$43=TRUE)</formula>
    </cfRule>
    <cfRule type="expression" dxfId="1706" priority="1781">
      <formula>AND(LEFT(N21,SEARCH(" ",N21)-1)="PSYC",$G$43=TRUE)</formula>
    </cfRule>
    <cfRule type="expression" dxfId="1705" priority="1782">
      <formula>AND(LEFT(N21,SEARCH(" ",N21)-1)="POSC",$G$43=TRUE)</formula>
    </cfRule>
    <cfRule type="expression" dxfId="1704" priority="1783">
      <formula>AND(LEFT(N21,SEARCH(" ",N21)-1)="PHIL",$G$43=TRUE)</formula>
    </cfRule>
    <cfRule type="expression" dxfId="1703" priority="1784">
      <formula>AND(LEFT(N21,SEARCH(" ",N21)-1)="MCS",$G$43=TRUE)</formula>
    </cfRule>
    <cfRule type="expression" dxfId="1702" priority="1785">
      <formula>AND(LEFT(N21,SEARCH(" ",N21)-1)="HIST",$G$43=TRUE)</formula>
    </cfRule>
    <cfRule type="expression" dxfId="1701" priority="1786">
      <formula>AND(LEFT(N21,SEARCH(" ",N21)-1)="GSST",$G$43=TRUE)</formula>
    </cfRule>
    <cfRule type="expression" dxfId="1700" priority="1787">
      <formula>AND(LEFT(N21,SEARCH(" ",N21)-1)="ETST",$G$43=TRUE)</formula>
    </cfRule>
    <cfRule type="expression" dxfId="1699" priority="1788">
      <formula>AND(LEFT(N21,SEARCH(" ",N21)-1)="ECON",$G$43=TRUE)</formula>
    </cfRule>
    <cfRule type="expression" dxfId="1698" priority="1789">
      <formula>AND(LEFT(N21,SEARCH(" ",N21)-1)="ANTH",$G$43=TRUE)</formula>
    </cfRule>
    <cfRule type="expression" dxfId="1697" priority="1790">
      <formula>AND(LEFT(N21,SEARCH(" ",N21)-1)="BUS",$G$42=TRUE)</formula>
    </cfRule>
    <cfRule type="expression" dxfId="1696" priority="1791">
      <formula>AND(LEFT(N21,SEARCH(" ",N21)-1)="EE",$G$41=TRUE)</formula>
    </cfRule>
    <cfRule type="expression" dxfId="1695" priority="1792">
      <formula>AND(LEFT(N21,SEARCH(" ",N21)-1)="CS",$G$41=TRUE)</formula>
    </cfRule>
  </conditionalFormatting>
  <conditionalFormatting sqref="N18">
    <cfRule type="expression" dxfId="1694" priority="1605">
      <formula>AND(LEFT(N18,LEN(N18)-4)="SOC 010",$Q$49=TRUE)</formula>
    </cfRule>
    <cfRule type="expression" dxfId="1693" priority="1606">
      <formula>AND(LEFT(N18,LEN(N18)-4)="SOC 002F",$Q$48=TRUE)</formula>
    </cfRule>
    <cfRule type="expression" dxfId="1692" priority="1607">
      <formula>AND(LEFT(N18,LEN(N18)-4)="SOC 001",$Q$47=TRUE)</formula>
    </cfRule>
    <cfRule type="expression" dxfId="1691" priority="1608">
      <formula>AND(LEFT(N18,LEN(N18)-4)="RLST 012",$Q$46=TRUE)</formula>
    </cfRule>
    <cfRule type="expression" dxfId="1690" priority="1609">
      <formula>AND(LEFT(N18,LEN(N18)-4)="PSYC 002",$Q$45=TRUE)</formula>
    </cfRule>
    <cfRule type="expression" dxfId="1689" priority="1610">
      <formula>AND(LEFT(N18,LEN(N18)-4)="PSYC 001",$Q$44=TRUE)</formula>
    </cfRule>
    <cfRule type="expression" dxfId="1688" priority="1611">
      <formula>AND(LEFT(N18,LEN(N18)-4)="POSC 020",$Q$43=TRUE)</formula>
    </cfRule>
    <cfRule type="expression" dxfId="1687" priority="1612">
      <formula>AND(LEFT(N18,LEN(N18)-4)="POSC 015",$Q$42=TRUE)</formula>
    </cfRule>
    <cfRule type="expression" dxfId="1686" priority="1613">
      <formula>AND(LEFT(N18,LEN(N18)-4)="POSC 010",$Q$41=TRUE)</formula>
    </cfRule>
    <cfRule type="expression" dxfId="1685" priority="1614">
      <formula>AND(LEFT(N18,LEN(N18)-4)="POSC 005W",$P$49=TRUE)</formula>
    </cfRule>
    <cfRule type="expression" dxfId="1684" priority="1615">
      <formula>AND(LEFT(N18,LEN(N18)-4)="PHYS 040C",$P$48=TRUE)</formula>
    </cfRule>
    <cfRule type="expression" dxfId="1683" priority="1616">
      <formula>AND(LEFT(N18,LEN(N18)-4)="PHYS 040A",$P$47=TRUE)</formula>
    </cfRule>
    <cfRule type="expression" dxfId="1682" priority="1617">
      <formula>AND(LEFT(N18,LEN(N18)-4)="PHIL 009",$P$46=TRUE)</formula>
    </cfRule>
    <cfRule type="expression" dxfId="1681" priority="1618">
      <formula>AND(LEFT(N18,LEN(N18)-4)="PHIL 001",$P$45=TRUE)</formula>
    </cfRule>
    <cfRule type="expression" dxfId="1680" priority="1619">
      <formula>AND(LEFT(N18,LEN(N18)-4)="MCS 001",$P$44=TRUE)</formula>
    </cfRule>
    <cfRule type="expression" dxfId="1679" priority="1620">
      <formula>AND(LEFT(N18,LEN(N18)-4)="MATH 022",$P$43=TRUE)</formula>
    </cfRule>
    <cfRule type="expression" dxfId="1678" priority="1621">
      <formula>AND(LEFT(N18,LEN(N18)-4)="MATH 009C",$P$42=TRUE)</formula>
    </cfRule>
    <cfRule type="expression" dxfId="1677" priority="1622">
      <formula>AND(LEFT(N18,LEN(N18)-4)="MATH 009B",$P$41=TRUE)</formula>
    </cfRule>
    <cfRule type="expression" dxfId="1676" priority="1623">
      <formula>AND(LEFT(N18,LEN(N18)-4)="MATH 009A",$O$49=TRUE)</formula>
    </cfRule>
    <cfRule type="expression" dxfId="1675" priority="1624">
      <formula>AND(LEFT(N18,LEN(N18)-4)="MATH 007B",$O$48=TRUE)</formula>
    </cfRule>
    <cfRule type="expression" dxfId="1674" priority="1625">
      <formula>AND(LEFT(N18,LEN(N18)-4)="MATH 007A",$O$47=TRUE)</formula>
    </cfRule>
    <cfRule type="expression" dxfId="1673" priority="1626">
      <formula>AND(LEFT(N18,LEN(N18)-4)="MATH 006B",$O$46=TRUE)</formula>
    </cfRule>
    <cfRule type="expression" dxfId="1672" priority="1627">
      <formula>AND(LEFT(N18,LEN(N18)-4)="MATH 006A",$O$45=TRUE)</formula>
    </cfRule>
    <cfRule type="expression" dxfId="1671" priority="1628">
      <formula>AND(LEFT(N18,LEN(N18)-4)="MATH 005",$O$44=TRUE)</formula>
    </cfRule>
    <cfRule type="expression" dxfId="1670" priority="1629">
      <formula>AND(LEFT(N18,LEN(N18)-4)="MATH 004",$O$43=TRUE)</formula>
    </cfRule>
    <cfRule type="expression" dxfId="1669" priority="1630">
      <formula>AND(LEFT(N18,LEN(N18)-4)="HIST 020",$O$42=TRUE)</formula>
    </cfRule>
    <cfRule type="expression" dxfId="1668" priority="1631">
      <formula>AND(LEFT(N18,LEN(N18)-4)="HIST 015",$O$41=TRUE)</formula>
    </cfRule>
    <cfRule type="expression" dxfId="1667" priority="1632">
      <formula>AND(LEFT(N18,LEN(N18)-4)="HIST 010",$N$49=TRUE)</formula>
    </cfRule>
    <cfRule type="expression" dxfId="1666" priority="1633">
      <formula>AND(LEFT(N18,LEN(N18)-4)="GSST 001S",$N$48=TRUE)</formula>
    </cfRule>
    <cfRule type="expression" dxfId="1665" priority="1634">
      <formula>AND(LEFT(N18,LEN(N18)-4)="ETST 003",$N$47=TRUE)</formula>
    </cfRule>
    <cfRule type="expression" dxfId="1664" priority="1635">
      <formula>AND(LEFT(N18,LEN(N18)-4)="ETST 002",$N$46=TRUE)</formula>
    </cfRule>
    <cfRule type="expression" dxfId="1663" priority="1636">
      <formula>AND(LEFT(N18,LEN(N18)-4)="ETST 001",$N$45=TRUE)</formula>
    </cfRule>
    <cfRule type="expression" dxfId="1662" priority="1637">
      <formula>AND(LEFT(N18,LEN(N18)-4)="ENSC 001",$N$44=TRUE)</formula>
    </cfRule>
    <cfRule type="expression" dxfId="1661" priority="1638">
      <formula>AND(LEFT(N18,LEN(N18)-4)="EE 001A",$N$43=TRUE)</formula>
    </cfRule>
    <cfRule type="expression" dxfId="1660" priority="1639">
      <formula>AND(LEFT(N18,LEN(N18)-4)="EDUC 010",$N$42=TRUE)</formula>
    </cfRule>
    <cfRule type="expression" dxfId="1659" priority="1640">
      <formula>AND(LEFT(N18,LEN(N18)-4)="EDUC 005",$N$41=TRUE)</formula>
    </cfRule>
    <cfRule type="expression" dxfId="1658" priority="1641">
      <formula>AND(LEFT(N18,LEN(N18)-4)="ECON 003",$M$49=TRUE)</formula>
    </cfRule>
    <cfRule type="expression" dxfId="1657" priority="1642">
      <formula>AND(LEFT(N18,LEN(N18)-4)="ECON 002",$M$48=TRUE)</formula>
    </cfRule>
    <cfRule type="expression" dxfId="1656" priority="1643">
      <formula>AND(LEFT(N18,LEN(N18)-4)="CS 061",$M$47=TRUE)</formula>
    </cfRule>
    <cfRule type="expression" dxfId="1655" priority="1644">
      <formula>AND(LEFT(N18,LEN(N18)-4)="CS 012",$M$46=TRUE)</formula>
    </cfRule>
    <cfRule type="expression" dxfId="1654" priority="1645">
      <formula>AND(LEFT(N18,LEN(N18)-4)="CS 010",$M$45=TRUE)</formula>
    </cfRule>
    <cfRule type="expression" dxfId="1653" priority="1646">
      <formula>AND(LEFT(N18,LEN(N18)-4)="CS 008",$M$44=TRUE)</formula>
    </cfRule>
    <cfRule type="expression" dxfId="1652" priority="1647">
      <formula>AND(LEFT(N18,LEN(N18)-4)="CS 006",$M$43=TRUE)</formula>
    </cfRule>
    <cfRule type="expression" dxfId="1651" priority="1648">
      <formula>AND(LEFT(N18,LEN(N18)-4)="CS 005",$M$42=TRUE)</formula>
    </cfRule>
    <cfRule type="expression" dxfId="1650" priority="1649">
      <formula>AND(LEFT(N18,LEN(N18)-4)="CHEM 001W",$M$41=TRUE)</formula>
    </cfRule>
    <cfRule type="expression" dxfId="1649" priority="1650">
      <formula>AND(LEFT(N18,LEN(N18)-4)="CHEM 001C",$L$49=TRUE)</formula>
    </cfRule>
    <cfRule type="expression" dxfId="1648" priority="1651">
      <formula>AND(LEFT(N18,LEN(N18)-4)="CHEM 001A",$L$48=TRUE)</formula>
    </cfRule>
    <cfRule type="expression" dxfId="1647" priority="1652">
      <formula>AND(LEFT(N18,LEN(N18)-4)="BUS 010",$L$47=TRUE)</formula>
    </cfRule>
    <cfRule type="expression" dxfId="1646" priority="1653">
      <formula>AND(LEFT(N18,LEN(N18)-4)="BIOL 005C",$L$46=TRUE)</formula>
    </cfRule>
    <cfRule type="expression" dxfId="1645" priority="1654">
      <formula>AND(LEFT(N18,LEN(N18)-4)="BIOL 005B",$L$45=TRUE)</formula>
    </cfRule>
    <cfRule type="expression" dxfId="1644" priority="1655">
      <formula>AND(LEFT(N18,LEN(N18)-4)="BIOL 005A",$L$44=TRUE)</formula>
    </cfRule>
    <cfRule type="expression" dxfId="1643" priority="1656">
      <formula>AND(LEFT(N18,LEN(N18)-4)="ANTH 005",$L$43=TRUE)</formula>
    </cfRule>
    <cfRule type="expression" dxfId="1642" priority="1657">
      <formula>AND(LEFT(N18,LEN(N18)-4)="ANTH 002",$L$42=TRUE)</formula>
    </cfRule>
    <cfRule type="expression" dxfId="1641" priority="1658">
      <formula>AND(LEFT(N18,LEN(N18)-4)="ANTH 001",$L$41=TRUE)</formula>
    </cfRule>
    <cfRule type="expression" dxfId="1640" priority="1659">
      <formula>AND(LEFT(N18,SEARCH(" ",N18)-1)="SOC",$K$45=TRUE)</formula>
    </cfRule>
    <cfRule type="expression" dxfId="1639" priority="1660">
      <formula>AND(LEFT(N18,SEARCH(" ",N18)-1)="RLST",$K$44=TRUE)</formula>
    </cfRule>
    <cfRule type="expression" dxfId="1638" priority="1661">
      <formula>AND(LEFT(N18,SEARCH(" ",N18)-1)="PSYC",$K$43=TRUE)</formula>
    </cfRule>
    <cfRule type="expression" dxfId="1637" priority="1662">
      <formula>AND(LEFT(N18,SEARCH(" ",N18)-1)="POSC",$K$42=TRUE)</formula>
    </cfRule>
    <cfRule type="expression" dxfId="1636" priority="1663">
      <formula>AND(LEFT(N18,SEARCH(" ",N18)-1)="PHYS",$K$41=TRUE)</formula>
    </cfRule>
    <cfRule type="expression" dxfId="1635" priority="1664">
      <formula>AND(LEFT(N18,SEARCH(" ",N18)-1)="PHIL",$J$45=TRUE)</formula>
    </cfRule>
    <cfRule type="expression" dxfId="1634" priority="1665">
      <formula>AND(LEFT(N18,SEARCH(" ",N18)-1)="MCS",$J$44=TRUE)</formula>
    </cfRule>
    <cfRule type="expression" dxfId="1633" priority="1666">
      <formula>AND(LEFT(N18,SEARCH(" ",N18)-1)="MATH",$J$43=TRUE)</formula>
    </cfRule>
    <cfRule type="expression" dxfId="1632" priority="1667">
      <formula>AND(LEFT(N18,SEARCH(" ",N18)-1)="HIST",$J$42=TRUE)</formula>
    </cfRule>
    <cfRule type="expression" dxfId="1631" priority="1668">
      <formula>AND(LEFT(N18,SEARCH(" ",N18)-1)="GSST",$J$41=TRUE)</formula>
    </cfRule>
    <cfRule type="expression" dxfId="1630" priority="1669">
      <formula>AND(LEFT(N18,SEARCH(" ",N18)-1)="ETST",$I$45=TRUE)</formula>
    </cfRule>
    <cfRule type="expression" dxfId="1629" priority="1670">
      <formula>AND(LEFT(N18,SEARCH(" ",N18)-1)="ENSC",$I$44=TRUE)</formula>
    </cfRule>
    <cfRule type="expression" dxfId="1628" priority="1671">
      <formula>AND(LEFT(N18,SEARCH(" ",N18)-1)="EE",$I$43=TRUE)</formula>
    </cfRule>
    <cfRule type="expression" dxfId="1627" priority="1672">
      <formula>AND(LEFT(N18,SEARCH(" ",N18)-1)="EDUC",$I$42=TRUE)</formula>
    </cfRule>
    <cfRule type="expression" dxfId="1626" priority="1673">
      <formula>AND(LEFT(N18,SEARCH(" ",N18)-1)="ECON",$I$41=TRUE)</formula>
    </cfRule>
    <cfRule type="expression" dxfId="1625" priority="1674">
      <formula>AND(LEFT(N18,SEARCH(" ",N18)-1)="CS",$H$45=TRUE)</formula>
    </cfRule>
    <cfRule type="expression" dxfId="1624" priority="1675">
      <formula>AND(LEFT(N18,SEARCH(" ",N18)-1)="CHEM",$H$44=TRUE)</formula>
    </cfRule>
    <cfRule type="expression" dxfId="1623" priority="1676">
      <formula>AND(LEFT(N18,SEARCH(" ",N18)-1)="BUS",$H$43=TRUE)</formula>
    </cfRule>
    <cfRule type="expression" dxfId="1622" priority="1677">
      <formula>AND(LEFT(N18,SEARCH(" ",N18)-1)="BIOL",$H$42=TRUE)</formula>
    </cfRule>
    <cfRule type="expression" dxfId="1621" priority="1678">
      <formula>AND(LEFT(N18,SEARCH(" ",N18)-1)="ANTH",$H$41=TRUE)</formula>
    </cfRule>
    <cfRule type="expression" dxfId="1620" priority="1679">
      <formula>AND(LEFT(N18,SEARCH(" ",N18)-1)="EDUC",$G$45=TRUE)</formula>
    </cfRule>
    <cfRule type="expression" dxfId="1619" priority="1680">
      <formula>AND(LEFT(N18,SEARCH(" ",N18)-1)="PHYS",$G$44=TRUE)</formula>
    </cfRule>
    <cfRule type="expression" dxfId="1618" priority="1681">
      <formula>AND(LEFT(N18,SEARCH(" ",N18)-1)="MATH",$G$44=TRUE)</formula>
    </cfRule>
    <cfRule type="expression" dxfId="1617" priority="1682">
      <formula>AND(LEFT(N18,SEARCH(" ",N18)-1)="ENSC",$G$44=TRUE)</formula>
    </cfRule>
    <cfRule type="expression" dxfId="1616" priority="1683">
      <formula>AND(LEFT(N18,SEARCH(" ",N18)-1)="CHEM",$G$44=TRUE)</formula>
    </cfRule>
    <cfRule type="expression" dxfId="1615" priority="1684">
      <formula>AND(LEFT(N18,SEARCH(" ",N18)-1)="BIOL",$G$44=TRUE)</formula>
    </cfRule>
    <cfRule type="expression" dxfId="1614" priority="1685">
      <formula>AND(LEFT(N18,SEARCH(" ",N18)-1)="SOC",$G$43=TRUE)</formula>
    </cfRule>
    <cfRule type="expression" dxfId="1613" priority="1686">
      <formula>AND(LEFT(N18,SEARCH(" ",N18)-1)="RLST",$G$43=TRUE)</formula>
    </cfRule>
    <cfRule type="expression" dxfId="1612" priority="1687">
      <formula>AND(LEFT(N18,SEARCH(" ",N18)-1)="PSYC",$G$43=TRUE)</formula>
    </cfRule>
    <cfRule type="expression" dxfId="1611" priority="1688">
      <formula>AND(LEFT(N18,SEARCH(" ",N18)-1)="POSC",$G$43=TRUE)</formula>
    </cfRule>
    <cfRule type="expression" dxfId="1610" priority="1689">
      <formula>AND(LEFT(N18,SEARCH(" ",N18)-1)="PHIL",$G$43=TRUE)</formula>
    </cfRule>
    <cfRule type="expression" dxfId="1609" priority="1690">
      <formula>AND(LEFT(N18,SEARCH(" ",N18)-1)="MCS",$G$43=TRUE)</formula>
    </cfRule>
    <cfRule type="expression" dxfId="1608" priority="1691">
      <formula>AND(LEFT(N18,SEARCH(" ",N18)-1)="HIST",$G$43=TRUE)</formula>
    </cfRule>
    <cfRule type="expression" dxfId="1607" priority="1692">
      <formula>AND(LEFT(N18,SEARCH(" ",N18)-1)="GSST",$G$43=TRUE)</formula>
    </cfRule>
    <cfRule type="expression" dxfId="1606" priority="1693">
      <formula>AND(LEFT(N18,SEARCH(" ",N18)-1)="ETST",$G$43=TRUE)</formula>
    </cfRule>
    <cfRule type="expression" dxfId="1605" priority="1694">
      <formula>AND(LEFT(N18,SEARCH(" ",N18)-1)="ECON",$G$43=TRUE)</formula>
    </cfRule>
    <cfRule type="expression" dxfId="1604" priority="1695">
      <formula>AND(LEFT(N18,SEARCH(" ",N18)-1)="ANTH",$G$43=TRUE)</formula>
    </cfRule>
    <cfRule type="expression" dxfId="1603" priority="1696">
      <formula>AND(LEFT(N18,SEARCH(" ",N18)-1)="BUS",$G$42=TRUE)</formula>
    </cfRule>
    <cfRule type="expression" dxfId="1602" priority="1697">
      <formula>AND(LEFT(N18,SEARCH(" ",N18)-1)="EE",$G$41=TRUE)</formula>
    </cfRule>
    <cfRule type="expression" dxfId="1601" priority="1698">
      <formula>AND(LEFT(N18,SEARCH(" ",N18)-1)="CS",$G$41=TRUE)</formula>
    </cfRule>
  </conditionalFormatting>
  <conditionalFormatting sqref="N19">
    <cfRule type="expression" dxfId="1600" priority="1511">
      <formula>AND(LEFT(N19,LEN(N19)-4)="SOC 010",$Q$49=TRUE)</formula>
    </cfRule>
    <cfRule type="expression" dxfId="1599" priority="1512">
      <formula>AND(LEFT(N19,LEN(N19)-4)="SOC 002F",$Q$48=TRUE)</formula>
    </cfRule>
    <cfRule type="expression" dxfId="1598" priority="1513">
      <formula>AND(LEFT(N19,LEN(N19)-4)="SOC 001",$Q$47=TRUE)</formula>
    </cfRule>
    <cfRule type="expression" dxfId="1597" priority="1514">
      <formula>AND(LEFT(N19,LEN(N19)-4)="RLST 012",$Q$46=TRUE)</formula>
    </cfRule>
    <cfRule type="expression" dxfId="1596" priority="1515">
      <formula>AND(LEFT(N19,LEN(N19)-4)="PSYC 002",$Q$45=TRUE)</formula>
    </cfRule>
    <cfRule type="expression" dxfId="1595" priority="1516">
      <formula>AND(LEFT(N19,LEN(N19)-4)="PSYC 001",$Q$44=TRUE)</formula>
    </cfRule>
    <cfRule type="expression" dxfId="1594" priority="1517">
      <formula>AND(LEFT(N19,LEN(N19)-4)="POSC 020",$Q$43=TRUE)</formula>
    </cfRule>
    <cfRule type="expression" dxfId="1593" priority="1518">
      <formula>AND(LEFT(N19,LEN(N19)-4)="POSC 015",$Q$42=TRUE)</formula>
    </cfRule>
    <cfRule type="expression" dxfId="1592" priority="1519">
      <formula>AND(LEFT(N19,LEN(N19)-4)="POSC 010",$Q$41=TRUE)</formula>
    </cfRule>
    <cfRule type="expression" dxfId="1591" priority="1520">
      <formula>AND(LEFT(N19,LEN(N19)-4)="POSC 005W",$P$49=TRUE)</formula>
    </cfRule>
    <cfRule type="expression" dxfId="1590" priority="1521">
      <formula>AND(LEFT(N19,LEN(N19)-4)="PHYS 040C",$P$48=TRUE)</formula>
    </cfRule>
    <cfRule type="expression" dxfId="1589" priority="1522">
      <formula>AND(LEFT(N19,LEN(N19)-4)="PHYS 040A",$P$47=TRUE)</formula>
    </cfRule>
    <cfRule type="expression" dxfId="1588" priority="1523">
      <formula>AND(LEFT(N19,LEN(N19)-4)="PHIL 009",$P$46=TRUE)</formula>
    </cfRule>
    <cfRule type="expression" dxfId="1587" priority="1524">
      <formula>AND(LEFT(N19,LEN(N19)-4)="PHIL 001",$P$45=TRUE)</formula>
    </cfRule>
    <cfRule type="expression" dxfId="1586" priority="1525">
      <formula>AND(LEFT(N19,LEN(N19)-4)="MCS 001",$P$44=TRUE)</formula>
    </cfRule>
    <cfRule type="expression" dxfId="1585" priority="1526">
      <formula>AND(LEFT(N19,LEN(N19)-4)="MATH 022",$P$43=TRUE)</formula>
    </cfRule>
    <cfRule type="expression" dxfId="1584" priority="1527">
      <formula>AND(LEFT(N19,LEN(N19)-4)="MATH 009C",$P$42=TRUE)</formula>
    </cfRule>
    <cfRule type="expression" dxfId="1583" priority="1528">
      <formula>AND(LEFT(N19,LEN(N19)-4)="MATH 009B",$P$41=TRUE)</formula>
    </cfRule>
    <cfRule type="expression" dxfId="1582" priority="1529">
      <formula>AND(LEFT(N19,LEN(N19)-4)="MATH 009A",$O$49=TRUE)</formula>
    </cfRule>
    <cfRule type="expression" dxfId="1581" priority="1530">
      <formula>AND(LEFT(N19,LEN(N19)-4)="MATH 007B",$O$48=TRUE)</formula>
    </cfRule>
    <cfRule type="expression" dxfId="1580" priority="1531">
      <formula>AND(LEFT(N19,LEN(N19)-4)="MATH 007A",$O$47=TRUE)</formula>
    </cfRule>
    <cfRule type="expression" dxfId="1579" priority="1532">
      <formula>AND(LEFT(N19,LEN(N19)-4)="MATH 006B",$O$46=TRUE)</formula>
    </cfRule>
    <cfRule type="expression" dxfId="1578" priority="1533">
      <formula>AND(LEFT(N19,LEN(N19)-4)="MATH 006A",$O$45=TRUE)</formula>
    </cfRule>
    <cfRule type="expression" dxfId="1577" priority="1534">
      <formula>AND(LEFT(N19,LEN(N19)-4)="MATH 005",$O$44=TRUE)</formula>
    </cfRule>
    <cfRule type="expression" dxfId="1576" priority="1535">
      <formula>AND(LEFT(N19,LEN(N19)-4)="MATH 004",$O$43=TRUE)</formula>
    </cfRule>
    <cfRule type="expression" dxfId="1575" priority="1536">
      <formula>AND(LEFT(N19,LEN(N19)-4)="HIST 020",$O$42=TRUE)</formula>
    </cfRule>
    <cfRule type="expression" dxfId="1574" priority="1537">
      <formula>AND(LEFT(N19,LEN(N19)-4)="HIST 015",$O$41=TRUE)</formula>
    </cfRule>
    <cfRule type="expression" dxfId="1573" priority="1538">
      <formula>AND(LEFT(N19,LEN(N19)-4)="HIST 010",$N$49=TRUE)</formula>
    </cfRule>
    <cfRule type="expression" dxfId="1572" priority="1539">
      <formula>AND(LEFT(N19,LEN(N19)-4)="GSST 001S",$N$48=TRUE)</formula>
    </cfRule>
    <cfRule type="expression" dxfId="1571" priority="1540">
      <formula>AND(LEFT(N19,LEN(N19)-4)="ETST 003",$N$47=TRUE)</formula>
    </cfRule>
    <cfRule type="expression" dxfId="1570" priority="1541">
      <formula>AND(LEFT(N19,LEN(N19)-4)="ETST 002",$N$46=TRUE)</formula>
    </cfRule>
    <cfRule type="expression" dxfId="1569" priority="1542">
      <formula>AND(LEFT(N19,LEN(N19)-4)="ETST 001",$N$45=TRUE)</formula>
    </cfRule>
    <cfRule type="expression" dxfId="1568" priority="1543">
      <formula>AND(LEFT(N19,LEN(N19)-4)="ENSC 001",$N$44=TRUE)</formula>
    </cfRule>
    <cfRule type="expression" dxfId="1567" priority="1544">
      <formula>AND(LEFT(N19,LEN(N19)-4)="EE 001A",$N$43=TRUE)</formula>
    </cfRule>
    <cfRule type="expression" dxfId="1566" priority="1545">
      <formula>AND(LEFT(N19,LEN(N19)-4)="EDUC 010",$N$42=TRUE)</formula>
    </cfRule>
    <cfRule type="expression" dxfId="1565" priority="1546">
      <formula>AND(LEFT(N19,LEN(N19)-4)="EDUC 005",$N$41=TRUE)</formula>
    </cfRule>
    <cfRule type="expression" dxfId="1564" priority="1547">
      <formula>AND(LEFT(N19,LEN(N19)-4)="ECON 003",$M$49=TRUE)</formula>
    </cfRule>
    <cfRule type="expression" dxfId="1563" priority="1548">
      <formula>AND(LEFT(N19,LEN(N19)-4)="ECON 002",$M$48=TRUE)</formula>
    </cfRule>
    <cfRule type="expression" dxfId="1562" priority="1549">
      <formula>AND(LEFT(N19,LEN(N19)-4)="CS 061",$M$47=TRUE)</formula>
    </cfRule>
    <cfRule type="expression" dxfId="1561" priority="1550">
      <formula>AND(LEFT(N19,LEN(N19)-4)="CS 012",$M$46=TRUE)</formula>
    </cfRule>
    <cfRule type="expression" dxfId="1560" priority="1551">
      <formula>AND(LEFT(N19,LEN(N19)-4)="CS 010",$M$45=TRUE)</formula>
    </cfRule>
    <cfRule type="expression" dxfId="1559" priority="1552">
      <formula>AND(LEFT(N19,LEN(N19)-4)="CS 008",$M$44=TRUE)</formula>
    </cfRule>
    <cfRule type="expression" dxfId="1558" priority="1553">
      <formula>AND(LEFT(N19,LEN(N19)-4)="CS 006",$M$43=TRUE)</formula>
    </cfRule>
    <cfRule type="expression" dxfId="1557" priority="1554">
      <formula>AND(LEFT(N19,LEN(N19)-4)="CS 005",$M$42=TRUE)</formula>
    </cfRule>
    <cfRule type="expression" dxfId="1556" priority="1555">
      <formula>AND(LEFT(N19,LEN(N19)-4)="CHEM 001W",$M$41=TRUE)</formula>
    </cfRule>
    <cfRule type="expression" dxfId="1555" priority="1556">
      <formula>AND(LEFT(N19,LEN(N19)-4)="CHEM 001C",$L$49=TRUE)</formula>
    </cfRule>
    <cfRule type="expression" dxfId="1554" priority="1557">
      <formula>AND(LEFT(N19,LEN(N19)-4)="CHEM 001A",$L$48=TRUE)</formula>
    </cfRule>
    <cfRule type="expression" dxfId="1553" priority="1558">
      <formula>AND(LEFT(N19,LEN(N19)-4)="BUS 010",$L$47=TRUE)</formula>
    </cfRule>
    <cfRule type="expression" dxfId="1552" priority="1559">
      <formula>AND(LEFT(N19,LEN(N19)-4)="BIOL 005C",$L$46=TRUE)</formula>
    </cfRule>
    <cfRule type="expression" dxfId="1551" priority="1560">
      <formula>AND(LEFT(N19,LEN(N19)-4)="BIOL 005B",$L$45=TRUE)</formula>
    </cfRule>
    <cfRule type="expression" dxfId="1550" priority="1561">
      <formula>AND(LEFT(N19,LEN(N19)-4)="BIOL 005A",$L$44=TRUE)</formula>
    </cfRule>
    <cfRule type="expression" dxfId="1549" priority="1562">
      <formula>AND(LEFT(N19,LEN(N19)-4)="ANTH 005",$L$43=TRUE)</formula>
    </cfRule>
    <cfRule type="expression" dxfId="1548" priority="1563">
      <formula>AND(LEFT(N19,LEN(N19)-4)="ANTH 002",$L$42=TRUE)</formula>
    </cfRule>
    <cfRule type="expression" dxfId="1547" priority="1564">
      <formula>AND(LEFT(N19,LEN(N19)-4)="ANTH 001",$L$41=TRUE)</formula>
    </cfRule>
    <cfRule type="expression" dxfId="1546" priority="1565">
      <formula>AND(LEFT(N19,SEARCH(" ",N19)-1)="SOC",$K$45=TRUE)</formula>
    </cfRule>
    <cfRule type="expression" dxfId="1545" priority="1566">
      <formula>AND(LEFT(N19,SEARCH(" ",N19)-1)="RLST",$K$44=TRUE)</formula>
    </cfRule>
    <cfRule type="expression" dxfId="1544" priority="1567">
      <formula>AND(LEFT(N19,SEARCH(" ",N19)-1)="PSYC",$K$43=TRUE)</formula>
    </cfRule>
    <cfRule type="expression" dxfId="1543" priority="1568">
      <formula>AND(LEFT(N19,SEARCH(" ",N19)-1)="POSC",$K$42=TRUE)</formula>
    </cfRule>
    <cfRule type="expression" dxfId="1542" priority="1569">
      <formula>AND(LEFT(N19,SEARCH(" ",N19)-1)="PHYS",$K$41=TRUE)</formula>
    </cfRule>
    <cfRule type="expression" dxfId="1541" priority="1570">
      <formula>AND(LEFT(N19,SEARCH(" ",N19)-1)="PHIL",$J$45=TRUE)</formula>
    </cfRule>
    <cfRule type="expression" dxfId="1540" priority="1571">
      <formula>AND(LEFT(N19,SEARCH(" ",N19)-1)="MCS",$J$44=TRUE)</formula>
    </cfRule>
    <cfRule type="expression" dxfId="1539" priority="1572">
      <formula>AND(LEFT(N19,SEARCH(" ",N19)-1)="MATH",$J$43=TRUE)</formula>
    </cfRule>
    <cfRule type="expression" dxfId="1538" priority="1573">
      <formula>AND(LEFT(N19,SEARCH(" ",N19)-1)="HIST",$J$42=TRUE)</formula>
    </cfRule>
    <cfRule type="expression" dxfId="1537" priority="1574">
      <formula>AND(LEFT(N19,SEARCH(" ",N19)-1)="GSST",$J$41=TRUE)</formula>
    </cfRule>
    <cfRule type="expression" dxfId="1536" priority="1575">
      <formula>AND(LEFT(N19,SEARCH(" ",N19)-1)="ETST",$I$45=TRUE)</formula>
    </cfRule>
    <cfRule type="expression" dxfId="1535" priority="1576">
      <formula>AND(LEFT(N19,SEARCH(" ",N19)-1)="ENSC",$I$44=TRUE)</formula>
    </cfRule>
    <cfRule type="expression" dxfId="1534" priority="1577">
      <formula>AND(LEFT(N19,SEARCH(" ",N19)-1)="EE",$I$43=TRUE)</formula>
    </cfRule>
    <cfRule type="expression" dxfId="1533" priority="1578">
      <formula>AND(LEFT(N19,SEARCH(" ",N19)-1)="EDUC",$I$42=TRUE)</formula>
    </cfRule>
    <cfRule type="expression" dxfId="1532" priority="1579">
      <formula>AND(LEFT(N19,SEARCH(" ",N19)-1)="ECON",$I$41=TRUE)</formula>
    </cfRule>
    <cfRule type="expression" dxfId="1531" priority="1580">
      <formula>AND(LEFT(N19,SEARCH(" ",N19)-1)="CS",$H$45=TRUE)</formula>
    </cfRule>
    <cfRule type="expression" dxfId="1530" priority="1581">
      <formula>AND(LEFT(N19,SEARCH(" ",N19)-1)="CHEM",$H$44=TRUE)</formula>
    </cfRule>
    <cfRule type="expression" dxfId="1529" priority="1582">
      <formula>AND(LEFT(N19,SEARCH(" ",N19)-1)="BUS",$H$43=TRUE)</formula>
    </cfRule>
    <cfRule type="expression" dxfId="1528" priority="1583">
      <formula>AND(LEFT(N19,SEARCH(" ",N19)-1)="BIOL",$H$42=TRUE)</formula>
    </cfRule>
    <cfRule type="expression" dxfId="1527" priority="1584">
      <formula>AND(LEFT(N19,SEARCH(" ",N19)-1)="ANTH",$H$41=TRUE)</formula>
    </cfRule>
    <cfRule type="expression" dxfId="1526" priority="1585">
      <formula>AND(LEFT(N19,SEARCH(" ",N19)-1)="EDUC",$G$45=TRUE)</formula>
    </cfRule>
    <cfRule type="expression" dxfId="1525" priority="1586">
      <formula>AND(LEFT(N19,SEARCH(" ",N19)-1)="PHYS",$G$44=TRUE)</formula>
    </cfRule>
    <cfRule type="expression" dxfId="1524" priority="1587">
      <formula>AND(LEFT(N19,SEARCH(" ",N19)-1)="MATH",$G$44=TRUE)</formula>
    </cfRule>
    <cfRule type="expression" dxfId="1523" priority="1588">
      <formula>AND(LEFT(N19,SEARCH(" ",N19)-1)="ENSC",$G$44=TRUE)</formula>
    </cfRule>
    <cfRule type="expression" dxfId="1522" priority="1589">
      <formula>AND(LEFT(N19,SEARCH(" ",N19)-1)="CHEM",$G$44=TRUE)</formula>
    </cfRule>
    <cfRule type="expression" dxfId="1521" priority="1590">
      <formula>AND(LEFT(N19,SEARCH(" ",N19)-1)="BIOL",$G$44=TRUE)</formula>
    </cfRule>
    <cfRule type="expression" dxfId="1520" priority="1591">
      <formula>AND(LEFT(N19,SEARCH(" ",N19)-1)="SOC",$G$43=TRUE)</formula>
    </cfRule>
    <cfRule type="expression" dxfId="1519" priority="1592">
      <formula>AND(LEFT(N19,SEARCH(" ",N19)-1)="RLST",$G$43=TRUE)</formula>
    </cfRule>
    <cfRule type="expression" dxfId="1518" priority="1593">
      <formula>AND(LEFT(N19,SEARCH(" ",N19)-1)="PSYC",$G$43=TRUE)</formula>
    </cfRule>
    <cfRule type="expression" dxfId="1517" priority="1594">
      <formula>AND(LEFT(N19,SEARCH(" ",N19)-1)="POSC",$G$43=TRUE)</formula>
    </cfRule>
    <cfRule type="expression" dxfId="1516" priority="1595">
      <formula>AND(LEFT(N19,SEARCH(" ",N19)-1)="PHIL",$G$43=TRUE)</formula>
    </cfRule>
    <cfRule type="expression" dxfId="1515" priority="1596">
      <formula>AND(LEFT(N19,SEARCH(" ",N19)-1)="MCS",$G$43=TRUE)</formula>
    </cfRule>
    <cfRule type="expression" dxfId="1514" priority="1597">
      <formula>AND(LEFT(N19,SEARCH(" ",N19)-1)="HIST",$G$43=TRUE)</formula>
    </cfRule>
    <cfRule type="expression" dxfId="1513" priority="1598">
      <formula>AND(LEFT(N19,SEARCH(" ",N19)-1)="GSST",$G$43=TRUE)</formula>
    </cfRule>
    <cfRule type="expression" dxfId="1512" priority="1599">
      <formula>AND(LEFT(N19,SEARCH(" ",N19)-1)="ETST",$G$43=TRUE)</formula>
    </cfRule>
    <cfRule type="expression" dxfId="1511" priority="1600">
      <formula>AND(LEFT(N19,SEARCH(" ",N19)-1)="ECON",$G$43=TRUE)</formula>
    </cfRule>
    <cfRule type="expression" dxfId="1510" priority="1601">
      <formula>AND(LEFT(N19,SEARCH(" ",N19)-1)="ANTH",$G$43=TRUE)</formula>
    </cfRule>
    <cfRule type="expression" dxfId="1509" priority="1602">
      <formula>AND(LEFT(N19,SEARCH(" ",N19)-1)="BUS",$G$42=TRUE)</formula>
    </cfRule>
    <cfRule type="expression" dxfId="1508" priority="1603">
      <formula>AND(LEFT(N19,SEARCH(" ",N19)-1)="EE",$G$41=TRUE)</formula>
    </cfRule>
    <cfRule type="expression" dxfId="1507" priority="1604">
      <formula>AND(LEFT(N19,SEARCH(" ",N19)-1)="CS",$G$41=TRUE)</formula>
    </cfRule>
  </conditionalFormatting>
  <conditionalFormatting sqref="K15:L16">
    <cfRule type="expression" dxfId="1506" priority="1417">
      <formula>AND(LEFT(K15,LEN(K15)-4)="SOC 010",$Q$49=TRUE)</formula>
    </cfRule>
    <cfRule type="expression" dxfId="1505" priority="1418">
      <formula>AND(LEFT(K15,LEN(K15)-4)="SOC 002F",$Q$48=TRUE)</formula>
    </cfRule>
    <cfRule type="expression" dxfId="1504" priority="1419">
      <formula>AND(LEFT(K15,LEN(K15)-4)="SOC 001",$Q$47=TRUE)</formula>
    </cfRule>
    <cfRule type="expression" dxfId="1503" priority="1420">
      <formula>AND(LEFT(K15,LEN(K15)-4)="RLST 012",$Q$46=TRUE)</formula>
    </cfRule>
    <cfRule type="expression" dxfId="1502" priority="1421">
      <formula>AND(LEFT(K15,LEN(K15)-4)="PSYC 002",$Q$45=TRUE)</formula>
    </cfRule>
    <cfRule type="expression" dxfId="1501" priority="1422">
      <formula>AND(LEFT(K15,LEN(K15)-4)="PSYC 001",$Q$44=TRUE)</formula>
    </cfRule>
    <cfRule type="expression" dxfId="1500" priority="1423">
      <formula>AND(LEFT(K15,LEN(K15)-4)="POSC 020",$Q$43=TRUE)</formula>
    </cfRule>
    <cfRule type="expression" dxfId="1499" priority="1424">
      <formula>AND(LEFT(K15,LEN(K15)-4)="POSC 015",$Q$42=TRUE)</formula>
    </cfRule>
    <cfRule type="expression" dxfId="1498" priority="1425">
      <formula>AND(LEFT(K15,LEN(K15)-4)="POSC 010",$Q$41=TRUE)</formula>
    </cfRule>
    <cfRule type="expression" dxfId="1497" priority="1426">
      <formula>AND(LEFT(K15,LEN(K15)-4)="POSC 005W",$P$49=TRUE)</formula>
    </cfRule>
    <cfRule type="expression" dxfId="1496" priority="1427">
      <formula>AND(LEFT(K15,LEN(K15)-4)="PHYS 040C",$P$48=TRUE)</formula>
    </cfRule>
    <cfRule type="expression" dxfId="1495" priority="1428">
      <formula>AND(LEFT(K15,LEN(K15)-4)="PHYS 040A",$P$47=TRUE)</formula>
    </cfRule>
    <cfRule type="expression" dxfId="1494" priority="1429">
      <formula>AND(LEFT(K15,LEN(K15)-4)="PHIL 009",$P$46=TRUE)</formula>
    </cfRule>
    <cfRule type="expression" dxfId="1493" priority="1430">
      <formula>AND(LEFT(K15,LEN(K15)-4)="PHIL 001",$P$45=TRUE)</formula>
    </cfRule>
    <cfRule type="expression" dxfId="1492" priority="1431">
      <formula>AND(LEFT(K15,LEN(K15)-4)="MCS 001",$P$44=TRUE)</formula>
    </cfRule>
    <cfRule type="expression" dxfId="1491" priority="1432">
      <formula>AND(LEFT(K15,LEN(K15)-4)="MATH 022",$P$43=TRUE)</formula>
    </cfRule>
    <cfRule type="expression" dxfId="1490" priority="1433">
      <formula>AND(LEFT(K15,LEN(K15)-4)="MATH 009C",$P$42=TRUE)</formula>
    </cfRule>
    <cfRule type="expression" dxfId="1489" priority="1434">
      <formula>AND(LEFT(K15,LEN(K15)-4)="MATH 009B",$P$41=TRUE)</formula>
    </cfRule>
    <cfRule type="expression" dxfId="1488" priority="1435">
      <formula>AND(LEFT(K15,LEN(K15)-4)="MATH 009A",$O$49=TRUE)</formula>
    </cfRule>
    <cfRule type="expression" dxfId="1487" priority="1436">
      <formula>AND(LEFT(K15,LEN(K15)-4)="MATH 007B",$O$48=TRUE)</formula>
    </cfRule>
    <cfRule type="expression" dxfId="1486" priority="1437">
      <formula>AND(LEFT(K15,LEN(K15)-4)="MATH 007A",$O$47=TRUE)</formula>
    </cfRule>
    <cfRule type="expression" dxfId="1485" priority="1438">
      <formula>AND(LEFT(K15,LEN(K15)-4)="MATH 006B",$O$46=TRUE)</formula>
    </cfRule>
    <cfRule type="expression" dxfId="1484" priority="1439">
      <formula>AND(LEFT(K15,LEN(K15)-4)="MATH 006A",$O$45=TRUE)</formula>
    </cfRule>
    <cfRule type="expression" dxfId="1483" priority="1440">
      <formula>AND(LEFT(K15,LEN(K15)-4)="MATH 005",$O$44=TRUE)</formula>
    </cfRule>
    <cfRule type="expression" dxfId="1482" priority="1441">
      <formula>AND(LEFT(K15,LEN(K15)-4)="MATH 004",$O$43=TRUE)</formula>
    </cfRule>
    <cfRule type="expression" dxfId="1481" priority="1442">
      <formula>AND(LEFT(K15,LEN(K15)-4)="HIST 020",$O$42=TRUE)</formula>
    </cfRule>
    <cfRule type="expression" dxfId="1480" priority="1443">
      <formula>AND(LEFT(K15,LEN(K15)-4)="HIST 015",$O$41=TRUE)</formula>
    </cfRule>
    <cfRule type="expression" dxfId="1479" priority="1444">
      <formula>AND(LEFT(K15,LEN(K15)-4)="HIST 010",$N$49=TRUE)</formula>
    </cfRule>
    <cfRule type="expression" dxfId="1478" priority="1445">
      <formula>AND(LEFT(K15,LEN(K15)-4)="GSST 001S",$N$48=TRUE)</formula>
    </cfRule>
    <cfRule type="expression" dxfId="1477" priority="1446">
      <formula>AND(LEFT(K15,LEN(K15)-4)="ETST 003",$N$47=TRUE)</formula>
    </cfRule>
    <cfRule type="expression" dxfId="1476" priority="1447">
      <formula>AND(LEFT(K15,LEN(K15)-4)="ETST 002",$N$46=TRUE)</formula>
    </cfRule>
    <cfRule type="expression" dxfId="1475" priority="1448">
      <formula>AND(LEFT(K15,LEN(K15)-4)="ETST 001",$N$45=TRUE)</formula>
    </cfRule>
    <cfRule type="expression" dxfId="1474" priority="1449">
      <formula>AND(LEFT(K15,LEN(K15)-4)="ENSC 001",$N$44=TRUE)</formula>
    </cfRule>
    <cfRule type="expression" dxfId="1473" priority="1450">
      <formula>AND(LEFT(K15,LEN(K15)-4)="EE 001A",$N$43=TRUE)</formula>
    </cfRule>
    <cfRule type="expression" dxfId="1472" priority="1451">
      <formula>AND(LEFT(K15,LEN(K15)-4)="EDUC 010",$N$42=TRUE)</formula>
    </cfRule>
    <cfRule type="expression" dxfId="1471" priority="1452">
      <formula>AND(LEFT(K15,LEN(K15)-4)="EDUC 005",$N$41=TRUE)</formula>
    </cfRule>
    <cfRule type="expression" dxfId="1470" priority="1453">
      <formula>AND(LEFT(K15,LEN(K15)-4)="ECON 003",$M$49=TRUE)</formula>
    </cfRule>
    <cfRule type="expression" dxfId="1469" priority="1454">
      <formula>AND(LEFT(K15,LEN(K15)-4)="ECON 002",$M$48=TRUE)</formula>
    </cfRule>
    <cfRule type="expression" dxfId="1468" priority="1455">
      <formula>AND(LEFT(K15,LEN(K15)-4)="CS 061",$M$47=TRUE)</formula>
    </cfRule>
    <cfRule type="expression" dxfId="1467" priority="1456">
      <formula>AND(LEFT(K15,LEN(K15)-4)="CS 012",$M$46=TRUE)</formula>
    </cfRule>
    <cfRule type="expression" dxfId="1466" priority="1457">
      <formula>AND(LEFT(K15,LEN(K15)-4)="CS 010",$M$45=TRUE)</formula>
    </cfRule>
    <cfRule type="expression" dxfId="1465" priority="1458">
      <formula>AND(LEFT(K15,LEN(K15)-4)="CS 008",$M$44=TRUE)</formula>
    </cfRule>
    <cfRule type="expression" dxfId="1464" priority="1459">
      <formula>AND(LEFT(K15,LEN(K15)-4)="CS 006",$M$43=TRUE)</formula>
    </cfRule>
    <cfRule type="expression" dxfId="1463" priority="1460">
      <formula>AND(LEFT(K15,LEN(K15)-4)="CS 005",$M$42=TRUE)</formula>
    </cfRule>
    <cfRule type="expression" dxfId="1462" priority="1461">
      <formula>AND(LEFT(K15,LEN(K15)-4)="CHEM 001W",$M$41=TRUE)</formula>
    </cfRule>
    <cfRule type="expression" dxfId="1461" priority="1462">
      <formula>AND(LEFT(K15,LEN(K15)-4)="CHEM 001C",$L$49=TRUE)</formula>
    </cfRule>
    <cfRule type="expression" dxfId="1460" priority="1463">
      <formula>AND(LEFT(K15,LEN(K15)-4)="CHEM 001A",$L$48=TRUE)</formula>
    </cfRule>
    <cfRule type="expression" dxfId="1459" priority="1464">
      <formula>AND(LEFT(K15,LEN(K15)-4)="BUS 010",$L$47=TRUE)</formula>
    </cfRule>
    <cfRule type="expression" dxfId="1458" priority="1465">
      <formula>AND(LEFT(K15,LEN(K15)-4)="BIOL 005C",$L$46=TRUE)</formula>
    </cfRule>
    <cfRule type="expression" dxfId="1457" priority="1466">
      <formula>AND(LEFT(K15,LEN(K15)-4)="BIOL 005B",$L$45=TRUE)</formula>
    </cfRule>
    <cfRule type="expression" dxfId="1456" priority="1467">
      <formula>AND(LEFT(K15,LEN(K15)-4)="BIOL 005A",$L$44=TRUE)</formula>
    </cfRule>
    <cfRule type="expression" dxfId="1455" priority="1468">
      <formula>AND(LEFT(K15,LEN(K15)-4)="ANTH 005",$L$43=TRUE)</formula>
    </cfRule>
    <cfRule type="expression" dxfId="1454" priority="1469">
      <formula>AND(LEFT(K15,LEN(K15)-4)="ANTH 002",$L$42=TRUE)</formula>
    </cfRule>
    <cfRule type="expression" dxfId="1453" priority="1470">
      <formula>AND(LEFT(K15,LEN(K15)-4)="ANTH 001",$L$41=TRUE)</formula>
    </cfRule>
    <cfRule type="expression" dxfId="1452" priority="1471">
      <formula>AND(LEFT(K15,SEARCH(" ",K15)-1)="SOC",$K$45=TRUE)</formula>
    </cfRule>
    <cfRule type="expression" dxfId="1451" priority="1472">
      <formula>AND(LEFT(K15,SEARCH(" ",K15)-1)="RLST",$K$44=TRUE)</formula>
    </cfRule>
    <cfRule type="expression" dxfId="1450" priority="1473">
      <formula>AND(LEFT(K15,SEARCH(" ",K15)-1)="PSYC",$K$43=TRUE)</formula>
    </cfRule>
    <cfRule type="expression" dxfId="1449" priority="1474">
      <formula>AND(LEFT(K15,SEARCH(" ",K15)-1)="POSC",$K$42=TRUE)</formula>
    </cfRule>
    <cfRule type="expression" dxfId="1448" priority="1475">
      <formula>AND(LEFT(K15,SEARCH(" ",K15)-1)="PHYS",$K$41=TRUE)</formula>
    </cfRule>
    <cfRule type="expression" dxfId="1447" priority="1476">
      <formula>AND(LEFT(K15,SEARCH(" ",K15)-1)="PHIL",$J$45=TRUE)</formula>
    </cfRule>
    <cfRule type="expression" dxfId="1446" priority="1477">
      <formula>AND(LEFT(K15,SEARCH(" ",K15)-1)="MCS",$J$44=TRUE)</formula>
    </cfRule>
    <cfRule type="expression" dxfId="1445" priority="1478">
      <formula>AND(LEFT(K15,SEARCH(" ",K15)-1)="MATH",$J$43=TRUE)</formula>
    </cfRule>
    <cfRule type="expression" dxfId="1444" priority="1479">
      <formula>AND(LEFT(K15,SEARCH(" ",K15)-1)="HIST",$J$42=TRUE)</formula>
    </cfRule>
    <cfRule type="expression" dxfId="1443" priority="1480">
      <formula>AND(LEFT(K15,SEARCH(" ",K15)-1)="GSST",$J$41=TRUE)</formula>
    </cfRule>
    <cfRule type="expression" dxfId="1442" priority="1481">
      <formula>AND(LEFT(K15,SEARCH(" ",K15)-1)="ETST",$I$45=TRUE)</formula>
    </cfRule>
    <cfRule type="expression" dxfId="1441" priority="1482">
      <formula>AND(LEFT(K15,SEARCH(" ",K15)-1)="ENSC",$I$44=TRUE)</formula>
    </cfRule>
    <cfRule type="expression" dxfId="1440" priority="1483">
      <formula>AND(LEFT(K15,SEARCH(" ",K15)-1)="EE",$I$43=TRUE)</formula>
    </cfRule>
    <cfRule type="expression" dxfId="1439" priority="1484">
      <formula>AND(LEFT(K15,SEARCH(" ",K15)-1)="EDUC",$I$42=TRUE)</formula>
    </cfRule>
    <cfRule type="expression" dxfId="1438" priority="1485">
      <formula>AND(LEFT(K15,SEARCH(" ",K15)-1)="ECON",$I$41=TRUE)</formula>
    </cfRule>
    <cfRule type="expression" dxfId="1437" priority="1486">
      <formula>AND(LEFT(K15,SEARCH(" ",K15)-1)="CS",$H$45=TRUE)</formula>
    </cfRule>
    <cfRule type="expression" dxfId="1436" priority="1487">
      <formula>AND(LEFT(K15,SEARCH(" ",K15)-1)="CHEM",$H$44=TRUE)</formula>
    </cfRule>
    <cfRule type="expression" dxfId="1435" priority="1488">
      <formula>AND(LEFT(K15,SEARCH(" ",K15)-1)="BUS",$H$43=TRUE)</formula>
    </cfRule>
    <cfRule type="expression" dxfId="1434" priority="1489">
      <formula>AND(LEFT(K15,SEARCH(" ",K15)-1)="BIOL",$H$42=TRUE)</formula>
    </cfRule>
    <cfRule type="expression" dxfId="1433" priority="1490">
      <formula>AND(LEFT(K15,SEARCH(" ",K15)-1)="ANTH",$H$41=TRUE)</formula>
    </cfRule>
    <cfRule type="expression" dxfId="1432" priority="1491">
      <formula>AND(LEFT(K15,SEARCH(" ",K15)-1)="EDUC",$G$45=TRUE)</formula>
    </cfRule>
    <cfRule type="expression" dxfId="1431" priority="1492">
      <formula>AND(LEFT(K15,SEARCH(" ",K15)-1)="PHYS",$G$44=TRUE)</formula>
    </cfRule>
    <cfRule type="expression" dxfId="1430" priority="1493">
      <formula>AND(LEFT(K15,SEARCH(" ",K15)-1)="MATH",$G$44=TRUE)</formula>
    </cfRule>
    <cfRule type="expression" dxfId="1429" priority="1494">
      <formula>AND(LEFT(K15,SEARCH(" ",K15)-1)="ENSC",$G$44=TRUE)</formula>
    </cfRule>
    <cfRule type="expression" dxfId="1428" priority="1495">
      <formula>AND(LEFT(K15,SEARCH(" ",K15)-1)="CHEM",$G$44=TRUE)</formula>
    </cfRule>
    <cfRule type="expression" dxfId="1427" priority="1496">
      <formula>AND(LEFT(K15,SEARCH(" ",K15)-1)="BIOL",$G$44=TRUE)</formula>
    </cfRule>
    <cfRule type="expression" dxfId="1426" priority="1497">
      <formula>AND(LEFT(K15,SEARCH(" ",K15)-1)="SOC",$G$43=TRUE)</formula>
    </cfRule>
    <cfRule type="expression" dxfId="1425" priority="1498">
      <formula>AND(LEFT(K15,SEARCH(" ",K15)-1)="RLST",$G$43=TRUE)</formula>
    </cfRule>
    <cfRule type="expression" dxfId="1424" priority="1499">
      <formula>AND(LEFT(K15,SEARCH(" ",K15)-1)="PSYC",$G$43=TRUE)</formula>
    </cfRule>
    <cfRule type="expression" dxfId="1423" priority="1500">
      <formula>AND(LEFT(K15,SEARCH(" ",K15)-1)="POSC",$G$43=TRUE)</formula>
    </cfRule>
    <cfRule type="expression" dxfId="1422" priority="1501">
      <formula>AND(LEFT(K15,SEARCH(" ",K15)-1)="PHIL",$G$43=TRUE)</formula>
    </cfRule>
    <cfRule type="expression" dxfId="1421" priority="1502">
      <formula>AND(LEFT(K15,SEARCH(" ",K15)-1)="MCS",$G$43=TRUE)</formula>
    </cfRule>
    <cfRule type="expression" dxfId="1420" priority="1503">
      <formula>AND(LEFT(K15,SEARCH(" ",K15)-1)="HIST",$G$43=TRUE)</formula>
    </cfRule>
    <cfRule type="expression" dxfId="1419" priority="1504">
      <formula>AND(LEFT(K15,SEARCH(" ",K15)-1)="GSST",$G$43=TRUE)</formula>
    </cfRule>
    <cfRule type="expression" dxfId="1418" priority="1505">
      <formula>AND(LEFT(K15,SEARCH(" ",K15)-1)="ETST",$G$43=TRUE)</formula>
    </cfRule>
    <cfRule type="expression" dxfId="1417" priority="1506">
      <formula>AND(LEFT(K15,SEARCH(" ",K15)-1)="ECON",$G$43=TRUE)</formula>
    </cfRule>
    <cfRule type="expression" dxfId="1416" priority="1507">
      <formula>AND(LEFT(K15,SEARCH(" ",K15)-1)="ANTH",$G$43=TRUE)</formula>
    </cfRule>
    <cfRule type="expression" dxfId="1415" priority="1508">
      <formula>AND(LEFT(K15,SEARCH(" ",K15)-1)="BUS",$G$42=TRUE)</formula>
    </cfRule>
    <cfRule type="expression" dxfId="1414" priority="1509">
      <formula>AND(LEFT(K15,SEARCH(" ",K15)-1)="EE",$G$41=TRUE)</formula>
    </cfRule>
    <cfRule type="expression" dxfId="1413" priority="1510">
      <formula>AND(LEFT(K15,SEARCH(" ",K15)-1)="CS",$G$41=TRUE)</formula>
    </cfRule>
  </conditionalFormatting>
  <conditionalFormatting sqref="Q25:Q26">
    <cfRule type="expression" dxfId="1412" priority="1323">
      <formula>AND(LEFT(Q25,LEN(Q25)-4)="SOC 010",$Q$49=TRUE)</formula>
    </cfRule>
    <cfRule type="expression" dxfId="1411" priority="1324">
      <formula>AND(LEFT(Q25,LEN(Q25)-4)="SOC 002F",$Q$48=TRUE)</formula>
    </cfRule>
    <cfRule type="expression" dxfId="1410" priority="1325">
      <formula>AND(LEFT(Q25,LEN(Q25)-4)="SOC 001",$Q$47=TRUE)</formula>
    </cfRule>
    <cfRule type="expression" dxfId="1409" priority="1326">
      <formula>AND(LEFT(Q25,LEN(Q25)-4)="RLST 012",$Q$46=TRUE)</formula>
    </cfRule>
    <cfRule type="expression" dxfId="1408" priority="1327">
      <formula>AND(LEFT(Q25,LEN(Q25)-4)="PSYC 002",$Q$45=TRUE)</formula>
    </cfRule>
    <cfRule type="expression" dxfId="1407" priority="1328">
      <formula>AND(LEFT(Q25,LEN(Q25)-4)="PSYC 001",$Q$44=TRUE)</formula>
    </cfRule>
    <cfRule type="expression" dxfId="1406" priority="1329">
      <formula>AND(LEFT(Q25,LEN(Q25)-4)="POSC 020",$Q$43=TRUE)</formula>
    </cfRule>
    <cfRule type="expression" dxfId="1405" priority="1330">
      <formula>AND(LEFT(Q25,LEN(Q25)-4)="POSC 015",$Q$42=TRUE)</formula>
    </cfRule>
    <cfRule type="expression" dxfId="1404" priority="1331">
      <formula>AND(LEFT(Q25,LEN(Q25)-4)="POSC 010",$Q$41=TRUE)</formula>
    </cfRule>
    <cfRule type="expression" dxfId="1403" priority="1332">
      <formula>AND(LEFT(Q25,LEN(Q25)-4)="POSC 005W",$P$49=TRUE)</formula>
    </cfRule>
    <cfRule type="expression" dxfId="1402" priority="1333">
      <formula>AND(LEFT(Q25,LEN(Q25)-4)="PHYS 040C",$P$48=TRUE)</formula>
    </cfRule>
    <cfRule type="expression" dxfId="1401" priority="1334">
      <formula>AND(LEFT(Q25,LEN(Q25)-4)="PHYS 040A",$P$47=TRUE)</formula>
    </cfRule>
    <cfRule type="expression" dxfId="1400" priority="1335">
      <formula>AND(LEFT(Q25,LEN(Q25)-4)="PHIL 009",$P$46=TRUE)</formula>
    </cfRule>
    <cfRule type="expression" dxfId="1399" priority="1336">
      <formula>AND(LEFT(Q25,LEN(Q25)-4)="PHIL 001",$P$45=TRUE)</formula>
    </cfRule>
    <cfRule type="expression" dxfId="1398" priority="1337">
      <formula>AND(LEFT(Q25,LEN(Q25)-4)="MCS 001",$P$44=TRUE)</formula>
    </cfRule>
    <cfRule type="expression" dxfId="1397" priority="1338">
      <formula>AND(LEFT(Q25,LEN(Q25)-4)="MATH 022",$P$43=TRUE)</formula>
    </cfRule>
    <cfRule type="expression" dxfId="1396" priority="1339">
      <formula>AND(LEFT(Q25,LEN(Q25)-4)="MATH 009C",$P$42=TRUE)</formula>
    </cfRule>
    <cfRule type="expression" dxfId="1395" priority="1340">
      <formula>AND(LEFT(Q25,LEN(Q25)-4)="MATH 009B",$P$41=TRUE)</formula>
    </cfRule>
    <cfRule type="expression" dxfId="1394" priority="1341">
      <formula>AND(LEFT(Q25,LEN(Q25)-4)="MATH 009A",$O$49=TRUE)</formula>
    </cfRule>
    <cfRule type="expression" dxfId="1393" priority="1342">
      <formula>AND(LEFT(Q25,LEN(Q25)-4)="MATH 007B",$O$48=TRUE)</formula>
    </cfRule>
    <cfRule type="expression" dxfId="1392" priority="1343">
      <formula>AND(LEFT(Q25,LEN(Q25)-4)="MATH 007A",$O$47=TRUE)</formula>
    </cfRule>
    <cfRule type="expression" dxfId="1391" priority="1344">
      <formula>AND(LEFT(Q25,LEN(Q25)-4)="MATH 006B",$O$46=TRUE)</formula>
    </cfRule>
    <cfRule type="expression" dxfId="1390" priority="1345">
      <formula>AND(LEFT(Q25,LEN(Q25)-4)="MATH 006A",$O$45=TRUE)</formula>
    </cfRule>
    <cfRule type="expression" dxfId="1389" priority="1346">
      <formula>AND(LEFT(Q25,LEN(Q25)-4)="MATH 005",$O$44=TRUE)</formula>
    </cfRule>
    <cfRule type="expression" dxfId="1388" priority="1347">
      <formula>AND(LEFT(Q25,LEN(Q25)-4)="MATH 004",$O$43=TRUE)</formula>
    </cfRule>
    <cfRule type="expression" dxfId="1387" priority="1348">
      <formula>AND(LEFT(Q25,LEN(Q25)-4)="HIST 020",$O$42=TRUE)</formula>
    </cfRule>
    <cfRule type="expression" dxfId="1386" priority="1349">
      <formula>AND(LEFT(Q25,LEN(Q25)-4)="HIST 015",$O$41=TRUE)</formula>
    </cfRule>
    <cfRule type="expression" dxfId="1385" priority="1350">
      <formula>AND(LEFT(Q25,LEN(Q25)-4)="HIST 010",$N$49=TRUE)</formula>
    </cfRule>
    <cfRule type="expression" dxfId="1384" priority="1351">
      <formula>AND(LEFT(Q25,LEN(Q25)-4)="GSST 001S",$N$48=TRUE)</formula>
    </cfRule>
    <cfRule type="expression" dxfId="1383" priority="1352">
      <formula>AND(LEFT(Q25,LEN(Q25)-4)="ETST 003",$N$47=TRUE)</formula>
    </cfRule>
    <cfRule type="expression" dxfId="1382" priority="1353">
      <formula>AND(LEFT(Q25,LEN(Q25)-4)="ETST 002",$N$46=TRUE)</formula>
    </cfRule>
    <cfRule type="expression" dxfId="1381" priority="1354">
      <formula>AND(LEFT(Q25,LEN(Q25)-4)="ETST 001",$N$45=TRUE)</formula>
    </cfRule>
    <cfRule type="expression" dxfId="1380" priority="1355">
      <formula>AND(LEFT(Q25,LEN(Q25)-4)="ENSC 001",$N$44=TRUE)</formula>
    </cfRule>
    <cfRule type="expression" dxfId="1379" priority="1356">
      <formula>AND(LEFT(Q25,LEN(Q25)-4)="EE 001A",$N$43=TRUE)</formula>
    </cfRule>
    <cfRule type="expression" dxfId="1378" priority="1357">
      <formula>AND(LEFT(Q25,LEN(Q25)-4)="EDUC 010",$N$42=TRUE)</formula>
    </cfRule>
    <cfRule type="expression" dxfId="1377" priority="1358">
      <formula>AND(LEFT(Q25,LEN(Q25)-4)="EDUC 005",$N$41=TRUE)</formula>
    </cfRule>
    <cfRule type="expression" dxfId="1376" priority="1359">
      <formula>AND(LEFT(Q25,LEN(Q25)-4)="ECON 003",$M$49=TRUE)</formula>
    </cfRule>
    <cfRule type="expression" dxfId="1375" priority="1360">
      <formula>AND(LEFT(Q25,LEN(Q25)-4)="ECON 002",$M$48=TRUE)</formula>
    </cfRule>
    <cfRule type="expression" dxfId="1374" priority="1361">
      <formula>AND(LEFT(Q25,LEN(Q25)-4)="CS 061",$M$47=TRUE)</formula>
    </cfRule>
    <cfRule type="expression" dxfId="1373" priority="1362">
      <formula>AND(LEFT(Q25,LEN(Q25)-4)="CS 012",$M$46=TRUE)</formula>
    </cfRule>
    <cfRule type="expression" dxfId="1372" priority="1363">
      <formula>AND(LEFT(Q25,LEN(Q25)-4)="CS 010",$M$45=TRUE)</formula>
    </cfRule>
    <cfRule type="expression" dxfId="1371" priority="1364">
      <formula>AND(LEFT(Q25,LEN(Q25)-4)="CS 008",$M$44=TRUE)</formula>
    </cfRule>
    <cfRule type="expression" dxfId="1370" priority="1365">
      <formula>AND(LEFT(Q25,LEN(Q25)-4)="CS 006",$M$43=TRUE)</formula>
    </cfRule>
    <cfRule type="expression" dxfId="1369" priority="1366">
      <formula>AND(LEFT(Q25,LEN(Q25)-4)="CS 005",$M$42=TRUE)</formula>
    </cfRule>
    <cfRule type="expression" dxfId="1368" priority="1367">
      <formula>AND(LEFT(Q25,LEN(Q25)-4)="CHEM 001W",$M$41=TRUE)</formula>
    </cfRule>
    <cfRule type="expression" dxfId="1367" priority="1368">
      <formula>AND(LEFT(Q25,LEN(Q25)-4)="CHEM 001C",$L$49=TRUE)</formula>
    </cfRule>
    <cfRule type="expression" dxfId="1366" priority="1369">
      <formula>AND(LEFT(Q25,LEN(Q25)-4)="CHEM 001A",$L$48=TRUE)</formula>
    </cfRule>
    <cfRule type="expression" dxfId="1365" priority="1370">
      <formula>AND(LEFT(Q25,LEN(Q25)-4)="BUS 010",$L$47=TRUE)</formula>
    </cfRule>
    <cfRule type="expression" dxfId="1364" priority="1371">
      <formula>AND(LEFT(Q25,LEN(Q25)-4)="BIOL 005C",$L$46=TRUE)</formula>
    </cfRule>
    <cfRule type="expression" dxfId="1363" priority="1372">
      <formula>AND(LEFT(Q25,LEN(Q25)-4)="BIOL 005B",$L$45=TRUE)</formula>
    </cfRule>
    <cfRule type="expression" dxfId="1362" priority="1373">
      <formula>AND(LEFT(Q25,LEN(Q25)-4)="BIOL 005A",$L$44=TRUE)</formula>
    </cfRule>
    <cfRule type="expression" dxfId="1361" priority="1374">
      <formula>AND(LEFT(Q25,LEN(Q25)-4)="ANTH 005",$L$43=TRUE)</formula>
    </cfRule>
    <cfRule type="expression" dxfId="1360" priority="1375">
      <formula>AND(LEFT(Q25,LEN(Q25)-4)="ANTH 002",$L$42=TRUE)</formula>
    </cfRule>
    <cfRule type="expression" dxfId="1359" priority="1376">
      <formula>AND(LEFT(Q25,LEN(Q25)-4)="ANTH 001",$L$41=TRUE)</formula>
    </cfRule>
    <cfRule type="expression" dxfId="1358" priority="1377">
      <formula>AND(LEFT(Q25,SEARCH(" ",Q25)-1)="SOC",$K$45=TRUE)</formula>
    </cfRule>
    <cfRule type="expression" dxfId="1357" priority="1378">
      <formula>AND(LEFT(Q25,SEARCH(" ",Q25)-1)="RLST",$K$44=TRUE)</formula>
    </cfRule>
    <cfRule type="expression" dxfId="1356" priority="1379">
      <formula>AND(LEFT(Q25,SEARCH(" ",Q25)-1)="PSYC",$K$43=TRUE)</formula>
    </cfRule>
    <cfRule type="expression" dxfId="1355" priority="1380">
      <formula>AND(LEFT(Q25,SEARCH(" ",Q25)-1)="POSC",$K$42=TRUE)</formula>
    </cfRule>
    <cfRule type="expression" dxfId="1354" priority="1381">
      <formula>AND(LEFT(Q25,SEARCH(" ",Q25)-1)="PHYS",$K$41=TRUE)</formula>
    </cfRule>
    <cfRule type="expression" dxfId="1353" priority="1382">
      <formula>AND(LEFT(Q25,SEARCH(" ",Q25)-1)="PHIL",$J$45=TRUE)</formula>
    </cfRule>
    <cfRule type="expression" dxfId="1352" priority="1383">
      <formula>AND(LEFT(Q25,SEARCH(" ",Q25)-1)="MCS",$J$44=TRUE)</formula>
    </cfRule>
    <cfRule type="expression" dxfId="1351" priority="1384">
      <formula>AND(LEFT(Q25,SEARCH(" ",Q25)-1)="MATH",$J$43=TRUE)</formula>
    </cfRule>
    <cfRule type="expression" dxfId="1350" priority="1385">
      <formula>AND(LEFT(Q25,SEARCH(" ",Q25)-1)="HIST",$J$42=TRUE)</formula>
    </cfRule>
    <cfRule type="expression" dxfId="1349" priority="1386">
      <formula>AND(LEFT(Q25,SEARCH(" ",Q25)-1)="GSST",$J$41=TRUE)</formula>
    </cfRule>
    <cfRule type="expression" dxfId="1348" priority="1387">
      <formula>AND(LEFT(Q25,SEARCH(" ",Q25)-1)="ETST",$I$45=TRUE)</formula>
    </cfRule>
    <cfRule type="expression" dxfId="1347" priority="1388">
      <formula>AND(LEFT(Q25,SEARCH(" ",Q25)-1)="ENSC",$I$44=TRUE)</formula>
    </cfRule>
    <cfRule type="expression" dxfId="1346" priority="1389">
      <formula>AND(LEFT(Q25,SEARCH(" ",Q25)-1)="EE",$I$43=TRUE)</formula>
    </cfRule>
    <cfRule type="expression" dxfId="1345" priority="1390">
      <formula>AND(LEFT(Q25,SEARCH(" ",Q25)-1)="EDUC",$I$42=TRUE)</formula>
    </cfRule>
    <cfRule type="expression" dxfId="1344" priority="1391">
      <formula>AND(LEFT(Q25,SEARCH(" ",Q25)-1)="ECON",$I$41=TRUE)</formula>
    </cfRule>
    <cfRule type="expression" dxfId="1343" priority="1392">
      <formula>AND(LEFT(Q25,SEARCH(" ",Q25)-1)="CS",$H$45=TRUE)</formula>
    </cfRule>
    <cfRule type="expression" dxfId="1342" priority="1393">
      <formula>AND(LEFT(Q25,SEARCH(" ",Q25)-1)="CHEM",$H$44=TRUE)</formula>
    </cfRule>
    <cfRule type="expression" dxfId="1341" priority="1394">
      <formula>AND(LEFT(Q25,SEARCH(" ",Q25)-1)="BUS",$H$43=TRUE)</formula>
    </cfRule>
    <cfRule type="expression" dxfId="1340" priority="1395">
      <formula>AND(LEFT(Q25,SEARCH(" ",Q25)-1)="BIOL",$H$42=TRUE)</formula>
    </cfRule>
    <cfRule type="expression" dxfId="1339" priority="1396">
      <formula>AND(LEFT(Q25,SEARCH(" ",Q25)-1)="ANTH",$H$41=TRUE)</formula>
    </cfRule>
    <cfRule type="expression" dxfId="1338" priority="1397">
      <formula>AND(LEFT(Q25,SEARCH(" ",Q25)-1)="EDUC",$G$45=TRUE)</formula>
    </cfRule>
    <cfRule type="expression" dxfId="1337" priority="1398">
      <formula>AND(LEFT(Q25,SEARCH(" ",Q25)-1)="PHYS",$G$44=TRUE)</formula>
    </cfRule>
    <cfRule type="expression" dxfId="1336" priority="1399">
      <formula>AND(LEFT(Q25,SEARCH(" ",Q25)-1)="MATH",$G$44=TRUE)</formula>
    </cfRule>
    <cfRule type="expression" dxfId="1335" priority="1400">
      <formula>AND(LEFT(Q25,SEARCH(" ",Q25)-1)="ENSC",$G$44=TRUE)</formula>
    </cfRule>
    <cfRule type="expression" dxfId="1334" priority="1401">
      <formula>AND(LEFT(Q25,SEARCH(" ",Q25)-1)="CHEM",$G$44=TRUE)</formula>
    </cfRule>
    <cfRule type="expression" dxfId="1333" priority="1402">
      <formula>AND(LEFT(Q25,SEARCH(" ",Q25)-1)="BIOL",$G$44=TRUE)</formula>
    </cfRule>
    <cfRule type="expression" dxfId="1332" priority="1403">
      <formula>AND(LEFT(Q25,SEARCH(" ",Q25)-1)="SOC",$G$43=TRUE)</formula>
    </cfRule>
    <cfRule type="expression" dxfId="1331" priority="1404">
      <formula>AND(LEFT(Q25,SEARCH(" ",Q25)-1)="RLST",$G$43=TRUE)</formula>
    </cfRule>
    <cfRule type="expression" dxfId="1330" priority="1405">
      <formula>AND(LEFT(Q25,SEARCH(" ",Q25)-1)="PSYC",$G$43=TRUE)</formula>
    </cfRule>
    <cfRule type="expression" dxfId="1329" priority="1406">
      <formula>AND(LEFT(Q25,SEARCH(" ",Q25)-1)="POSC",$G$43=TRUE)</formula>
    </cfRule>
    <cfRule type="expression" dxfId="1328" priority="1407">
      <formula>AND(LEFT(Q25,SEARCH(" ",Q25)-1)="PHIL",$G$43=TRUE)</formula>
    </cfRule>
    <cfRule type="expression" dxfId="1327" priority="1408">
      <formula>AND(LEFT(Q25,SEARCH(" ",Q25)-1)="MCS",$G$43=TRUE)</formula>
    </cfRule>
    <cfRule type="expression" dxfId="1326" priority="1409">
      <formula>AND(LEFT(Q25,SEARCH(" ",Q25)-1)="HIST",$G$43=TRUE)</formula>
    </cfRule>
    <cfRule type="expression" dxfId="1325" priority="1410">
      <formula>AND(LEFT(Q25,SEARCH(" ",Q25)-1)="GSST",$G$43=TRUE)</formula>
    </cfRule>
    <cfRule type="expression" dxfId="1324" priority="1411">
      <formula>AND(LEFT(Q25,SEARCH(" ",Q25)-1)="ETST",$G$43=TRUE)</formula>
    </cfRule>
    <cfRule type="expression" dxfId="1323" priority="1412">
      <formula>AND(LEFT(Q25,SEARCH(" ",Q25)-1)="ECON",$G$43=TRUE)</formula>
    </cfRule>
    <cfRule type="expression" dxfId="1322" priority="1413">
      <formula>AND(LEFT(Q25,SEARCH(" ",Q25)-1)="ANTH",$G$43=TRUE)</formula>
    </cfRule>
    <cfRule type="expression" dxfId="1321" priority="1414">
      <formula>AND(LEFT(Q25,SEARCH(" ",Q25)-1)="BUS",$G$42=TRUE)</formula>
    </cfRule>
    <cfRule type="expression" dxfId="1320" priority="1415">
      <formula>AND(LEFT(Q25,SEARCH(" ",Q25)-1)="EE",$G$41=TRUE)</formula>
    </cfRule>
    <cfRule type="expression" dxfId="1319" priority="1416">
      <formula>AND(LEFT(Q25,SEARCH(" ",Q25)-1)="CS",$G$41=TRUE)</formula>
    </cfRule>
  </conditionalFormatting>
  <conditionalFormatting sqref="H12:H13">
    <cfRule type="expression" dxfId="1318" priority="1229">
      <formula>AND(LEFT(H12,LEN(H12)-4)="SOC 010",$Q$49=TRUE)</formula>
    </cfRule>
    <cfRule type="expression" dxfId="1317" priority="1230">
      <formula>AND(LEFT(H12,LEN(H12)-4)="SOC 002F",$Q$48=TRUE)</formula>
    </cfRule>
    <cfRule type="expression" dxfId="1316" priority="1231">
      <formula>AND(LEFT(H12,LEN(H12)-4)="SOC 001",$Q$47=TRUE)</formula>
    </cfRule>
    <cfRule type="expression" dxfId="1315" priority="1232">
      <formula>AND(LEFT(H12,LEN(H12)-4)="RLST 012",$Q$46=TRUE)</formula>
    </cfRule>
    <cfRule type="expression" dxfId="1314" priority="1233">
      <formula>AND(LEFT(H12,LEN(H12)-4)="PSYC 002",$Q$45=TRUE)</formula>
    </cfRule>
    <cfRule type="expression" dxfId="1313" priority="1234">
      <formula>AND(LEFT(H12,LEN(H12)-4)="PSYC 001",$Q$44=TRUE)</formula>
    </cfRule>
    <cfRule type="expression" dxfId="1312" priority="1235">
      <formula>AND(LEFT(H12,LEN(H12)-4)="POSC 020",$Q$43=TRUE)</formula>
    </cfRule>
    <cfRule type="expression" dxfId="1311" priority="1236">
      <formula>AND(LEFT(H12,LEN(H12)-4)="POSC 015",$Q$42=TRUE)</formula>
    </cfRule>
    <cfRule type="expression" dxfId="1310" priority="1237">
      <formula>AND(LEFT(H12,LEN(H12)-4)="POSC 010",$Q$41=TRUE)</formula>
    </cfRule>
    <cfRule type="expression" dxfId="1309" priority="1238">
      <formula>AND(LEFT(H12,LEN(H12)-4)="POSC 005W",$P$49=TRUE)</formula>
    </cfRule>
    <cfRule type="expression" dxfId="1308" priority="1239">
      <formula>AND(LEFT(H12,LEN(H12)-4)="PHYS 040C",$P$48=TRUE)</formula>
    </cfRule>
    <cfRule type="expression" dxfId="1307" priority="1240">
      <formula>AND(LEFT(H12,LEN(H12)-4)="PHYS 040A",$P$47=TRUE)</formula>
    </cfRule>
    <cfRule type="expression" dxfId="1306" priority="1241">
      <formula>AND(LEFT(H12,LEN(H12)-4)="PHIL 009",$P$46=TRUE)</formula>
    </cfRule>
    <cfRule type="expression" dxfId="1305" priority="1242">
      <formula>AND(LEFT(H12,LEN(H12)-4)="PHIL 001",$P$45=TRUE)</formula>
    </cfRule>
    <cfRule type="expression" dxfId="1304" priority="1243">
      <formula>AND(LEFT(H12,LEN(H12)-4)="MCS 001",$P$44=TRUE)</formula>
    </cfRule>
    <cfRule type="expression" dxfId="1303" priority="1244">
      <formula>AND(LEFT(H12,LEN(H12)-4)="MATH 022",$P$43=TRUE)</formula>
    </cfRule>
    <cfRule type="expression" dxfId="1302" priority="1245">
      <formula>AND(LEFT(H12,LEN(H12)-4)="MATH 009C",$P$42=TRUE)</formula>
    </cfRule>
    <cfRule type="expression" dxfId="1301" priority="1246">
      <formula>AND(LEFT(H12,LEN(H12)-4)="MATH 009B",$P$41=TRUE)</formula>
    </cfRule>
    <cfRule type="expression" dxfId="1300" priority="1247">
      <formula>AND(LEFT(H12,LEN(H12)-4)="MATH 009A",$O$49=TRUE)</formula>
    </cfRule>
    <cfRule type="expression" dxfId="1299" priority="1248">
      <formula>AND(LEFT(H12,LEN(H12)-4)="MATH 007B",$O$48=TRUE)</formula>
    </cfRule>
    <cfRule type="expression" dxfId="1298" priority="1249">
      <formula>AND(LEFT(H12,LEN(H12)-4)="MATH 007A",$O$47=TRUE)</formula>
    </cfRule>
    <cfRule type="expression" dxfId="1297" priority="1250">
      <formula>AND(LEFT(H12,LEN(H12)-4)="MATH 006B",$O$46=TRUE)</formula>
    </cfRule>
    <cfRule type="expression" dxfId="1296" priority="1251">
      <formula>AND(LEFT(H12,LEN(H12)-4)="MATH 006A",$O$45=TRUE)</formula>
    </cfRule>
    <cfRule type="expression" dxfId="1295" priority="1252">
      <formula>AND(LEFT(H12,LEN(H12)-4)="MATH 005",$O$44=TRUE)</formula>
    </cfRule>
    <cfRule type="expression" dxfId="1294" priority="1253">
      <formula>AND(LEFT(H12,LEN(H12)-4)="MATH 004",$O$43=TRUE)</formula>
    </cfRule>
    <cfRule type="expression" dxfId="1293" priority="1254">
      <formula>AND(LEFT(H12,LEN(H12)-4)="HIST 020",$O$42=TRUE)</formula>
    </cfRule>
    <cfRule type="expression" dxfId="1292" priority="1255">
      <formula>AND(LEFT(H12,LEN(H12)-4)="HIST 015",$O$41=TRUE)</formula>
    </cfRule>
    <cfRule type="expression" dxfId="1291" priority="1256">
      <formula>AND(LEFT(H12,LEN(H12)-4)="HIST 010",$N$49=TRUE)</formula>
    </cfRule>
    <cfRule type="expression" dxfId="1290" priority="1257">
      <formula>AND(LEFT(H12,LEN(H12)-4)="GSST 001S",$N$48=TRUE)</formula>
    </cfRule>
    <cfRule type="expression" dxfId="1289" priority="1258">
      <formula>AND(LEFT(H12,LEN(H12)-4)="ETST 003",$N$47=TRUE)</formula>
    </cfRule>
    <cfRule type="expression" dxfId="1288" priority="1259">
      <formula>AND(LEFT(H12,LEN(H12)-4)="ETST 002",$N$46=TRUE)</formula>
    </cfRule>
    <cfRule type="expression" dxfId="1287" priority="1260">
      <formula>AND(LEFT(H12,LEN(H12)-4)="ETST 001",$N$45=TRUE)</formula>
    </cfRule>
    <cfRule type="expression" dxfId="1286" priority="1261">
      <formula>AND(LEFT(H12,LEN(H12)-4)="ENSC 001",$N$44=TRUE)</formula>
    </cfRule>
    <cfRule type="expression" dxfId="1285" priority="1262">
      <formula>AND(LEFT(H12,LEN(H12)-4)="EE 001A",$N$43=TRUE)</formula>
    </cfRule>
    <cfRule type="expression" dxfId="1284" priority="1263">
      <formula>AND(LEFT(H12,LEN(H12)-4)="EDUC 010",$N$42=TRUE)</formula>
    </cfRule>
    <cfRule type="expression" dxfId="1283" priority="1264">
      <formula>AND(LEFT(H12,LEN(H12)-4)="EDUC 005",$N$41=TRUE)</formula>
    </cfRule>
    <cfRule type="expression" dxfId="1282" priority="1265">
      <formula>AND(LEFT(H12,LEN(H12)-4)="ECON 003",$M$49=TRUE)</formula>
    </cfRule>
    <cfRule type="expression" dxfId="1281" priority="1266">
      <formula>AND(LEFT(H12,LEN(H12)-4)="ECON 002",$M$48=TRUE)</formula>
    </cfRule>
    <cfRule type="expression" dxfId="1280" priority="1267">
      <formula>AND(LEFT(H12,LEN(H12)-4)="CS 061",$M$47=TRUE)</formula>
    </cfRule>
    <cfRule type="expression" dxfId="1279" priority="1268">
      <formula>AND(LEFT(H12,LEN(H12)-4)="CS 012",$M$46=TRUE)</formula>
    </cfRule>
    <cfRule type="expression" dxfId="1278" priority="1269">
      <formula>AND(LEFT(H12,LEN(H12)-4)="CS 010",$M$45=TRUE)</formula>
    </cfRule>
    <cfRule type="expression" dxfId="1277" priority="1270">
      <formula>AND(LEFT(H12,LEN(H12)-4)="CS 008",$M$44=TRUE)</formula>
    </cfRule>
    <cfRule type="expression" dxfId="1276" priority="1271">
      <formula>AND(LEFT(H12,LEN(H12)-4)="CS 006",$M$43=TRUE)</formula>
    </cfRule>
    <cfRule type="expression" dxfId="1275" priority="1272">
      <formula>AND(LEFT(H12,LEN(H12)-4)="CS 005",$M$42=TRUE)</formula>
    </cfRule>
    <cfRule type="expression" dxfId="1274" priority="1273">
      <formula>AND(LEFT(H12,LEN(H12)-4)="CHEM 001W",$M$41=TRUE)</formula>
    </cfRule>
    <cfRule type="expression" dxfId="1273" priority="1274">
      <formula>AND(LEFT(H12,LEN(H12)-4)="CHEM 001C",$L$49=TRUE)</formula>
    </cfRule>
    <cfRule type="expression" dxfId="1272" priority="1275">
      <formula>AND(LEFT(H12,LEN(H12)-4)="CHEM 001A",$L$48=TRUE)</formula>
    </cfRule>
    <cfRule type="expression" dxfId="1271" priority="1276">
      <formula>AND(LEFT(H12,LEN(H12)-4)="BUS 010",$L$47=TRUE)</formula>
    </cfRule>
    <cfRule type="expression" dxfId="1270" priority="1277">
      <formula>AND(LEFT(H12,LEN(H12)-4)="BIOL 005C",$L$46=TRUE)</formula>
    </cfRule>
    <cfRule type="expression" dxfId="1269" priority="1278">
      <formula>AND(LEFT(H12,LEN(H12)-4)="BIOL 005B",$L$45=TRUE)</formula>
    </cfRule>
    <cfRule type="expression" dxfId="1268" priority="1279">
      <formula>AND(LEFT(H12,LEN(H12)-4)="BIOL 005A",$L$44=TRUE)</formula>
    </cfRule>
    <cfRule type="expression" dxfId="1267" priority="1280">
      <formula>AND(LEFT(H12,LEN(H12)-4)="ANTH 005",$L$43=TRUE)</formula>
    </cfRule>
    <cfRule type="expression" dxfId="1266" priority="1281">
      <formula>AND(LEFT(H12,LEN(H12)-4)="ANTH 002",$L$42=TRUE)</formula>
    </cfRule>
    <cfRule type="expression" dxfId="1265" priority="1282">
      <formula>AND(LEFT(H12,LEN(H12)-4)="ANTH 001",$L$41=TRUE)</formula>
    </cfRule>
    <cfRule type="expression" dxfId="1264" priority="1283">
      <formula>AND(LEFT(H12,SEARCH(" ",H12)-1)="SOC",$K$45=TRUE)</formula>
    </cfRule>
    <cfRule type="expression" dxfId="1263" priority="1284">
      <formula>AND(LEFT(H12,SEARCH(" ",H12)-1)="RLST",$K$44=TRUE)</formula>
    </cfRule>
    <cfRule type="expression" dxfId="1262" priority="1285">
      <formula>AND(LEFT(H12,SEARCH(" ",H12)-1)="PSYC",$K$43=TRUE)</formula>
    </cfRule>
    <cfRule type="expression" dxfId="1261" priority="1286">
      <formula>AND(LEFT(H12,SEARCH(" ",H12)-1)="POSC",$K$42=TRUE)</formula>
    </cfRule>
    <cfRule type="expression" dxfId="1260" priority="1287">
      <formula>AND(LEFT(H12,SEARCH(" ",H12)-1)="PHYS",$K$41=TRUE)</formula>
    </cfRule>
    <cfRule type="expression" dxfId="1259" priority="1288">
      <formula>AND(LEFT(H12,SEARCH(" ",H12)-1)="PHIL",$J$45=TRUE)</formula>
    </cfRule>
    <cfRule type="expression" dxfId="1258" priority="1289">
      <formula>AND(LEFT(H12,SEARCH(" ",H12)-1)="MCS",$J$44=TRUE)</formula>
    </cfRule>
    <cfRule type="expression" dxfId="1257" priority="1290">
      <formula>AND(LEFT(H12,SEARCH(" ",H12)-1)="MATH",$J$43=TRUE)</formula>
    </cfRule>
    <cfRule type="expression" dxfId="1256" priority="1291">
      <formula>AND(LEFT(H12,SEARCH(" ",H12)-1)="HIST",$J$42=TRUE)</formula>
    </cfRule>
    <cfRule type="expression" dxfId="1255" priority="1292">
      <formula>AND(LEFT(H12,SEARCH(" ",H12)-1)="GSST",$J$41=TRUE)</formula>
    </cfRule>
    <cfRule type="expression" dxfId="1254" priority="1293">
      <formula>AND(LEFT(H12,SEARCH(" ",H12)-1)="ETST",$I$45=TRUE)</formula>
    </cfRule>
    <cfRule type="expression" dxfId="1253" priority="1294">
      <formula>AND(LEFT(H12,SEARCH(" ",H12)-1)="ENSC",$I$44=TRUE)</formula>
    </cfRule>
    <cfRule type="expression" dxfId="1252" priority="1295">
      <formula>AND(LEFT(H12,SEARCH(" ",H12)-1)="EE",$I$43=TRUE)</formula>
    </cfRule>
    <cfRule type="expression" dxfId="1251" priority="1296">
      <formula>AND(LEFT(H12,SEARCH(" ",H12)-1)="EDUC",$I$42=TRUE)</formula>
    </cfRule>
    <cfRule type="expression" dxfId="1250" priority="1297">
      <formula>AND(LEFT(H12,SEARCH(" ",H12)-1)="ECON",$I$41=TRUE)</formula>
    </cfRule>
    <cfRule type="expression" dxfId="1249" priority="1298">
      <formula>AND(LEFT(H12,SEARCH(" ",H12)-1)="CS",$H$45=TRUE)</formula>
    </cfRule>
    <cfRule type="expression" dxfId="1248" priority="1299">
      <formula>AND(LEFT(H12,SEARCH(" ",H12)-1)="CHEM",$H$44=TRUE)</formula>
    </cfRule>
    <cfRule type="expression" dxfId="1247" priority="1300">
      <formula>AND(LEFT(H12,SEARCH(" ",H12)-1)="BUS",$H$43=TRUE)</formula>
    </cfRule>
    <cfRule type="expression" dxfId="1246" priority="1301">
      <formula>AND(LEFT(H12,SEARCH(" ",H12)-1)="BIOL",$H$42=TRUE)</formula>
    </cfRule>
    <cfRule type="expression" dxfId="1245" priority="1302">
      <formula>AND(LEFT(H12,SEARCH(" ",H12)-1)="ANTH",$H$41=TRUE)</formula>
    </cfRule>
    <cfRule type="expression" dxfId="1244" priority="1303">
      <formula>AND(LEFT(H12,SEARCH(" ",H12)-1)="EDUC",$G$45=TRUE)</formula>
    </cfRule>
    <cfRule type="expression" dxfId="1243" priority="1304">
      <formula>AND(LEFT(H12,SEARCH(" ",H12)-1)="PHYS",$G$44=TRUE)</formula>
    </cfRule>
    <cfRule type="expression" dxfId="1242" priority="1305">
      <formula>AND(LEFT(H12,SEARCH(" ",H12)-1)="MATH",$G$44=TRUE)</formula>
    </cfRule>
    <cfRule type="expression" dxfId="1241" priority="1306">
      <formula>AND(LEFT(H12,SEARCH(" ",H12)-1)="ENSC",$G$44=TRUE)</formula>
    </cfRule>
    <cfRule type="expression" dxfId="1240" priority="1307">
      <formula>AND(LEFT(H12,SEARCH(" ",H12)-1)="CHEM",$G$44=TRUE)</formula>
    </cfRule>
    <cfRule type="expression" dxfId="1239" priority="1308">
      <formula>AND(LEFT(H12,SEARCH(" ",H12)-1)="BIOL",$G$44=TRUE)</formula>
    </cfRule>
    <cfRule type="expression" dxfId="1238" priority="1309">
      <formula>AND(LEFT(H12,SEARCH(" ",H12)-1)="SOC",$G$43=TRUE)</formula>
    </cfRule>
    <cfRule type="expression" dxfId="1237" priority="1310">
      <formula>AND(LEFT(H12,SEARCH(" ",H12)-1)="RLST",$G$43=TRUE)</formula>
    </cfRule>
    <cfRule type="expression" dxfId="1236" priority="1311">
      <formula>AND(LEFT(H12,SEARCH(" ",H12)-1)="PSYC",$G$43=TRUE)</formula>
    </cfRule>
    <cfRule type="expression" dxfId="1235" priority="1312">
      <formula>AND(LEFT(H12,SEARCH(" ",H12)-1)="POSC",$G$43=TRUE)</formula>
    </cfRule>
    <cfRule type="expression" dxfId="1234" priority="1313">
      <formula>AND(LEFT(H12,SEARCH(" ",H12)-1)="PHIL",$G$43=TRUE)</formula>
    </cfRule>
    <cfRule type="expression" dxfId="1233" priority="1314">
      <formula>AND(LEFT(H12,SEARCH(" ",H12)-1)="MCS",$G$43=TRUE)</formula>
    </cfRule>
    <cfRule type="expression" dxfId="1232" priority="1315">
      <formula>AND(LEFT(H12,SEARCH(" ",H12)-1)="HIST",$G$43=TRUE)</formula>
    </cfRule>
    <cfRule type="expression" dxfId="1231" priority="1316">
      <formula>AND(LEFT(H12,SEARCH(" ",H12)-1)="GSST",$G$43=TRUE)</formula>
    </cfRule>
    <cfRule type="expression" dxfId="1230" priority="1317">
      <formula>AND(LEFT(H12,SEARCH(" ",H12)-1)="ETST",$G$43=TRUE)</formula>
    </cfRule>
    <cfRule type="expression" dxfId="1229" priority="1318">
      <formula>AND(LEFT(H12,SEARCH(" ",H12)-1)="ECON",$G$43=TRUE)</formula>
    </cfRule>
    <cfRule type="expression" dxfId="1228" priority="1319">
      <formula>AND(LEFT(H12,SEARCH(" ",H12)-1)="ANTH",$G$43=TRUE)</formula>
    </cfRule>
    <cfRule type="expression" dxfId="1227" priority="1320">
      <formula>AND(LEFT(H12,SEARCH(" ",H12)-1)="BUS",$G$42=TRUE)</formula>
    </cfRule>
    <cfRule type="expression" dxfId="1226" priority="1321">
      <formula>AND(LEFT(H12,SEARCH(" ",H12)-1)="EE",$G$41=TRUE)</formula>
    </cfRule>
    <cfRule type="expression" dxfId="1225" priority="1322">
      <formula>AND(LEFT(H12,SEARCH(" ",H12)-1)="CS",$G$41=TRUE)</formula>
    </cfRule>
  </conditionalFormatting>
  <conditionalFormatting sqref="I14">
    <cfRule type="expression" dxfId="1224" priority="1135">
      <formula>AND(LEFT(I14,LEN(I14)-4)="SOC 010",$Q$49=TRUE)</formula>
    </cfRule>
    <cfRule type="expression" dxfId="1223" priority="1136">
      <formula>AND(LEFT(I14,LEN(I14)-4)="SOC 002F",$Q$48=TRUE)</formula>
    </cfRule>
    <cfRule type="expression" dxfId="1222" priority="1137">
      <formula>AND(LEFT(I14,LEN(I14)-4)="SOC 001",$Q$47=TRUE)</formula>
    </cfRule>
    <cfRule type="expression" dxfId="1221" priority="1138">
      <formula>AND(LEFT(I14,LEN(I14)-4)="RLST 012",$Q$46=TRUE)</formula>
    </cfRule>
    <cfRule type="expression" dxfId="1220" priority="1139">
      <formula>AND(LEFT(I14,LEN(I14)-4)="PSYC 002",$Q$45=TRUE)</formula>
    </cfRule>
    <cfRule type="expression" dxfId="1219" priority="1140">
      <formula>AND(LEFT(I14,LEN(I14)-4)="PSYC 001",$Q$44=TRUE)</formula>
    </cfRule>
    <cfRule type="expression" dxfId="1218" priority="1141">
      <formula>AND(LEFT(I14,LEN(I14)-4)="POSC 020",$Q$43=TRUE)</formula>
    </cfRule>
    <cfRule type="expression" dxfId="1217" priority="1142">
      <formula>AND(LEFT(I14,LEN(I14)-4)="POSC 015",$Q$42=TRUE)</formula>
    </cfRule>
    <cfRule type="expression" dxfId="1216" priority="1143">
      <formula>AND(LEFT(I14,LEN(I14)-4)="POSC 010",$Q$41=TRUE)</formula>
    </cfRule>
    <cfRule type="expression" dxfId="1215" priority="1144">
      <formula>AND(LEFT(I14,LEN(I14)-4)="POSC 005W",$P$49=TRUE)</formula>
    </cfRule>
    <cfRule type="expression" dxfId="1214" priority="1145">
      <formula>AND(LEFT(I14,LEN(I14)-4)="PHYS 040C",$P$48=TRUE)</formula>
    </cfRule>
    <cfRule type="expression" dxfId="1213" priority="1146">
      <formula>AND(LEFT(I14,LEN(I14)-4)="PHYS 040A",$P$47=TRUE)</formula>
    </cfRule>
    <cfRule type="expression" dxfId="1212" priority="1147">
      <formula>AND(LEFT(I14,LEN(I14)-4)="PHIL 009",$P$46=TRUE)</formula>
    </cfRule>
    <cfRule type="expression" dxfId="1211" priority="1148">
      <formula>AND(LEFT(I14,LEN(I14)-4)="PHIL 001",$P$45=TRUE)</formula>
    </cfRule>
    <cfRule type="expression" dxfId="1210" priority="1149">
      <formula>AND(LEFT(I14,LEN(I14)-4)="MCS 001",$P$44=TRUE)</formula>
    </cfRule>
    <cfRule type="expression" dxfId="1209" priority="1150">
      <formula>AND(LEFT(I14,LEN(I14)-4)="MATH 022",$P$43=TRUE)</formula>
    </cfRule>
    <cfRule type="expression" dxfId="1208" priority="1151">
      <formula>AND(LEFT(I14,LEN(I14)-4)="MATH 009C",$P$42=TRUE)</formula>
    </cfRule>
    <cfRule type="expression" dxfId="1207" priority="1152">
      <formula>AND(LEFT(I14,LEN(I14)-4)="MATH 009B",$P$41=TRUE)</formula>
    </cfRule>
    <cfRule type="expression" dxfId="1206" priority="1153">
      <formula>AND(LEFT(I14,LEN(I14)-4)="MATH 009A",$O$49=TRUE)</formula>
    </cfRule>
    <cfRule type="expression" dxfId="1205" priority="1154">
      <formula>AND(LEFT(I14,LEN(I14)-4)="MATH 007B",$O$48=TRUE)</formula>
    </cfRule>
    <cfRule type="expression" dxfId="1204" priority="1155">
      <formula>AND(LEFT(I14,LEN(I14)-4)="MATH 007A",$O$47=TRUE)</formula>
    </cfRule>
    <cfRule type="expression" dxfId="1203" priority="1156">
      <formula>AND(LEFT(I14,LEN(I14)-4)="MATH 006B",$O$46=TRUE)</formula>
    </cfRule>
    <cfRule type="expression" dxfId="1202" priority="1157">
      <formula>AND(LEFT(I14,LEN(I14)-4)="MATH 006A",$O$45=TRUE)</formula>
    </cfRule>
    <cfRule type="expression" dxfId="1201" priority="1158">
      <formula>AND(LEFT(I14,LEN(I14)-4)="MATH 005",$O$44=TRUE)</formula>
    </cfRule>
    <cfRule type="expression" dxfId="1200" priority="1159">
      <formula>AND(LEFT(I14,LEN(I14)-4)="MATH 004",$O$43=TRUE)</formula>
    </cfRule>
    <cfRule type="expression" dxfId="1199" priority="1160">
      <formula>AND(LEFT(I14,LEN(I14)-4)="HIST 020",$O$42=TRUE)</formula>
    </cfRule>
    <cfRule type="expression" dxfId="1198" priority="1161">
      <formula>AND(LEFT(I14,LEN(I14)-4)="HIST 015",$O$41=TRUE)</formula>
    </cfRule>
    <cfRule type="expression" dxfId="1197" priority="1162">
      <formula>AND(LEFT(I14,LEN(I14)-4)="HIST 010",$N$49=TRUE)</formula>
    </cfRule>
    <cfRule type="expression" dxfId="1196" priority="1163">
      <formula>AND(LEFT(I14,LEN(I14)-4)="GSST 001S",$N$48=TRUE)</formula>
    </cfRule>
    <cfRule type="expression" dxfId="1195" priority="1164">
      <formula>AND(LEFT(I14,LEN(I14)-4)="ETST 003",$N$47=TRUE)</formula>
    </cfRule>
    <cfRule type="expression" dxfId="1194" priority="1165">
      <formula>AND(LEFT(I14,LEN(I14)-4)="ETST 002",$N$46=TRUE)</formula>
    </cfRule>
    <cfRule type="expression" dxfId="1193" priority="1166">
      <formula>AND(LEFT(I14,LEN(I14)-4)="ETST 001",$N$45=TRUE)</formula>
    </cfRule>
    <cfRule type="expression" dxfId="1192" priority="1167">
      <formula>AND(LEFT(I14,LEN(I14)-4)="ENSC 001",$N$44=TRUE)</formula>
    </cfRule>
    <cfRule type="expression" dxfId="1191" priority="1168">
      <formula>AND(LEFT(I14,LEN(I14)-4)="EE 001A",$N$43=TRUE)</formula>
    </cfRule>
    <cfRule type="expression" dxfId="1190" priority="1169">
      <formula>AND(LEFT(I14,LEN(I14)-4)="EDUC 010",$N$42=TRUE)</formula>
    </cfRule>
    <cfRule type="expression" dxfId="1189" priority="1170">
      <formula>AND(LEFT(I14,LEN(I14)-4)="EDUC 005",$N$41=TRUE)</formula>
    </cfRule>
    <cfRule type="expression" dxfId="1188" priority="1171">
      <formula>AND(LEFT(I14,LEN(I14)-4)="ECON 003",$M$49=TRUE)</formula>
    </cfRule>
    <cfRule type="expression" dxfId="1187" priority="1172">
      <formula>AND(LEFT(I14,LEN(I14)-4)="ECON 002",$M$48=TRUE)</formula>
    </cfRule>
    <cfRule type="expression" dxfId="1186" priority="1173">
      <formula>AND(LEFT(I14,LEN(I14)-4)="CS 061",$M$47=TRUE)</formula>
    </cfRule>
    <cfRule type="expression" dxfId="1185" priority="1174">
      <formula>AND(LEFT(I14,LEN(I14)-4)="CS 012",$M$46=TRUE)</formula>
    </cfRule>
    <cfRule type="expression" dxfId="1184" priority="1175">
      <formula>AND(LEFT(I14,LEN(I14)-4)="CS 010",$M$45=TRUE)</formula>
    </cfRule>
    <cfRule type="expression" dxfId="1183" priority="1176">
      <formula>AND(LEFT(I14,LEN(I14)-4)="CS 008",$M$44=TRUE)</formula>
    </cfRule>
    <cfRule type="expression" dxfId="1182" priority="1177">
      <formula>AND(LEFT(I14,LEN(I14)-4)="CS 006",$M$43=TRUE)</formula>
    </cfRule>
    <cfRule type="expression" dxfId="1181" priority="1178">
      <formula>AND(LEFT(I14,LEN(I14)-4)="CS 005",$M$42=TRUE)</formula>
    </cfRule>
    <cfRule type="expression" dxfId="1180" priority="1179">
      <formula>AND(LEFT(I14,LEN(I14)-4)="CHEM 001W",$M$41=TRUE)</formula>
    </cfRule>
    <cfRule type="expression" dxfId="1179" priority="1180">
      <formula>AND(LEFT(I14,LEN(I14)-4)="CHEM 001C",$L$49=TRUE)</formula>
    </cfRule>
    <cfRule type="expression" dxfId="1178" priority="1181">
      <formula>AND(LEFT(I14,LEN(I14)-4)="CHEM 001A",$L$48=TRUE)</formula>
    </cfRule>
    <cfRule type="expression" dxfId="1177" priority="1182">
      <formula>AND(LEFT(I14,LEN(I14)-4)="BUS 010",$L$47=TRUE)</formula>
    </cfRule>
    <cfRule type="expression" dxfId="1176" priority="1183">
      <formula>AND(LEFT(I14,LEN(I14)-4)="BIOL 005C",$L$46=TRUE)</formula>
    </cfRule>
    <cfRule type="expression" dxfId="1175" priority="1184">
      <formula>AND(LEFT(I14,LEN(I14)-4)="BIOL 005B",$L$45=TRUE)</formula>
    </cfRule>
    <cfRule type="expression" dxfId="1174" priority="1185">
      <formula>AND(LEFT(I14,LEN(I14)-4)="BIOL 005A",$L$44=TRUE)</formula>
    </cfRule>
    <cfRule type="expression" dxfId="1173" priority="1186">
      <formula>AND(LEFT(I14,LEN(I14)-4)="ANTH 005",$L$43=TRUE)</formula>
    </cfRule>
    <cfRule type="expression" dxfId="1172" priority="1187">
      <formula>AND(LEFT(I14,LEN(I14)-4)="ANTH 002",$L$42=TRUE)</formula>
    </cfRule>
    <cfRule type="expression" dxfId="1171" priority="1188">
      <formula>AND(LEFT(I14,LEN(I14)-4)="ANTH 001",$L$41=TRUE)</formula>
    </cfRule>
    <cfRule type="expression" dxfId="1170" priority="1189">
      <formula>AND(LEFT(I14,SEARCH(" ",I14)-1)="SOC",$K$45=TRUE)</formula>
    </cfRule>
    <cfRule type="expression" dxfId="1169" priority="1190">
      <formula>AND(LEFT(I14,SEARCH(" ",I14)-1)="RLST",$K$44=TRUE)</formula>
    </cfRule>
    <cfRule type="expression" dxfId="1168" priority="1191">
      <formula>AND(LEFT(I14,SEARCH(" ",I14)-1)="PSYC",$K$43=TRUE)</formula>
    </cfRule>
    <cfRule type="expression" dxfId="1167" priority="1192">
      <formula>AND(LEFT(I14,SEARCH(" ",I14)-1)="POSC",$K$42=TRUE)</formula>
    </cfRule>
    <cfRule type="expression" dxfId="1166" priority="1193">
      <formula>AND(LEFT(I14,SEARCH(" ",I14)-1)="PHYS",$K$41=TRUE)</formula>
    </cfRule>
    <cfRule type="expression" dxfId="1165" priority="1194">
      <formula>AND(LEFT(I14,SEARCH(" ",I14)-1)="PHIL",$J$45=TRUE)</formula>
    </cfRule>
    <cfRule type="expression" dxfId="1164" priority="1195">
      <formula>AND(LEFT(I14,SEARCH(" ",I14)-1)="MCS",$J$44=TRUE)</formula>
    </cfRule>
    <cfRule type="expression" dxfId="1163" priority="1196">
      <formula>AND(LEFT(I14,SEARCH(" ",I14)-1)="MATH",$J$43=TRUE)</formula>
    </cfRule>
    <cfRule type="expression" dxfId="1162" priority="1197">
      <formula>AND(LEFT(I14,SEARCH(" ",I14)-1)="HIST",$J$42=TRUE)</formula>
    </cfRule>
    <cfRule type="expression" dxfId="1161" priority="1198">
      <formula>AND(LEFT(I14,SEARCH(" ",I14)-1)="GSST",$J$41=TRUE)</formula>
    </cfRule>
    <cfRule type="expression" dxfId="1160" priority="1199">
      <formula>AND(LEFT(I14,SEARCH(" ",I14)-1)="ETST",$I$45=TRUE)</formula>
    </cfRule>
    <cfRule type="expression" dxfId="1159" priority="1200">
      <formula>AND(LEFT(I14,SEARCH(" ",I14)-1)="ENSC",$I$44=TRUE)</formula>
    </cfRule>
    <cfRule type="expression" dxfId="1158" priority="1201">
      <formula>AND(LEFT(I14,SEARCH(" ",I14)-1)="EE",$I$43=TRUE)</formula>
    </cfRule>
    <cfRule type="expression" dxfId="1157" priority="1202">
      <formula>AND(LEFT(I14,SEARCH(" ",I14)-1)="EDUC",$I$42=TRUE)</formula>
    </cfRule>
    <cfRule type="expression" dxfId="1156" priority="1203">
      <formula>AND(LEFT(I14,SEARCH(" ",I14)-1)="ECON",$I$41=TRUE)</formula>
    </cfRule>
    <cfRule type="expression" dxfId="1155" priority="1204">
      <formula>AND(LEFT(I14,SEARCH(" ",I14)-1)="CS",$H$45=TRUE)</formula>
    </cfRule>
    <cfRule type="expression" dxfId="1154" priority="1205">
      <formula>AND(LEFT(I14,SEARCH(" ",I14)-1)="CHEM",$H$44=TRUE)</formula>
    </cfRule>
    <cfRule type="expression" dxfId="1153" priority="1206">
      <formula>AND(LEFT(I14,SEARCH(" ",I14)-1)="BUS",$H$43=TRUE)</formula>
    </cfRule>
    <cfRule type="expression" dxfId="1152" priority="1207">
      <formula>AND(LEFT(I14,SEARCH(" ",I14)-1)="BIOL",$H$42=TRUE)</formula>
    </cfRule>
    <cfRule type="expression" dxfId="1151" priority="1208">
      <formula>AND(LEFT(I14,SEARCH(" ",I14)-1)="ANTH",$H$41=TRUE)</formula>
    </cfRule>
    <cfRule type="expression" dxfId="1150" priority="1209">
      <formula>AND(LEFT(I14,SEARCH(" ",I14)-1)="EDUC",$G$45=TRUE)</formula>
    </cfRule>
    <cfRule type="expression" dxfId="1149" priority="1210">
      <formula>AND(LEFT(I14,SEARCH(" ",I14)-1)="PHYS",$G$44=TRUE)</formula>
    </cfRule>
    <cfRule type="expression" dxfId="1148" priority="1211">
      <formula>AND(LEFT(I14,SEARCH(" ",I14)-1)="MATH",$G$44=TRUE)</formula>
    </cfRule>
    <cfRule type="expression" dxfId="1147" priority="1212">
      <formula>AND(LEFT(I14,SEARCH(" ",I14)-1)="ENSC",$G$44=TRUE)</formula>
    </cfRule>
    <cfRule type="expression" dxfId="1146" priority="1213">
      <formula>AND(LEFT(I14,SEARCH(" ",I14)-1)="CHEM",$G$44=TRUE)</formula>
    </cfRule>
    <cfRule type="expression" dxfId="1145" priority="1214">
      <formula>AND(LEFT(I14,SEARCH(" ",I14)-1)="BIOL",$G$44=TRUE)</formula>
    </cfRule>
    <cfRule type="expression" dxfId="1144" priority="1215">
      <formula>AND(LEFT(I14,SEARCH(" ",I14)-1)="SOC",$G$43=TRUE)</formula>
    </cfRule>
    <cfRule type="expression" dxfId="1143" priority="1216">
      <formula>AND(LEFT(I14,SEARCH(" ",I14)-1)="RLST",$G$43=TRUE)</formula>
    </cfRule>
    <cfRule type="expression" dxfId="1142" priority="1217">
      <formula>AND(LEFT(I14,SEARCH(" ",I14)-1)="PSYC",$G$43=TRUE)</formula>
    </cfRule>
    <cfRule type="expression" dxfId="1141" priority="1218">
      <formula>AND(LEFT(I14,SEARCH(" ",I14)-1)="POSC",$G$43=TRUE)</formula>
    </cfRule>
    <cfRule type="expression" dxfId="1140" priority="1219">
      <formula>AND(LEFT(I14,SEARCH(" ",I14)-1)="PHIL",$G$43=TRUE)</formula>
    </cfRule>
    <cfRule type="expression" dxfId="1139" priority="1220">
      <formula>AND(LEFT(I14,SEARCH(" ",I14)-1)="MCS",$G$43=TRUE)</formula>
    </cfRule>
    <cfRule type="expression" dxfId="1138" priority="1221">
      <formula>AND(LEFT(I14,SEARCH(" ",I14)-1)="HIST",$G$43=TRUE)</formula>
    </cfRule>
    <cfRule type="expression" dxfId="1137" priority="1222">
      <formula>AND(LEFT(I14,SEARCH(" ",I14)-1)="GSST",$G$43=TRUE)</formula>
    </cfRule>
    <cfRule type="expression" dxfId="1136" priority="1223">
      <formula>AND(LEFT(I14,SEARCH(" ",I14)-1)="ETST",$G$43=TRUE)</formula>
    </cfRule>
    <cfRule type="expression" dxfId="1135" priority="1224">
      <formula>AND(LEFT(I14,SEARCH(" ",I14)-1)="ECON",$G$43=TRUE)</formula>
    </cfRule>
    <cfRule type="expression" dxfId="1134" priority="1225">
      <formula>AND(LEFT(I14,SEARCH(" ",I14)-1)="ANTH",$G$43=TRUE)</formula>
    </cfRule>
    <cfRule type="expression" dxfId="1133" priority="1226">
      <formula>AND(LEFT(I14,SEARCH(" ",I14)-1)="BUS",$G$42=TRUE)</formula>
    </cfRule>
    <cfRule type="expression" dxfId="1132" priority="1227">
      <formula>AND(LEFT(I14,SEARCH(" ",I14)-1)="EE",$G$41=TRUE)</formula>
    </cfRule>
    <cfRule type="expression" dxfId="1131" priority="1228">
      <formula>AND(LEFT(I14,SEARCH(" ",I14)-1)="CS",$G$41=TRUE)</formula>
    </cfRule>
  </conditionalFormatting>
  <conditionalFormatting sqref="D18:D22">
    <cfRule type="expression" dxfId="1130" priority="1041">
      <formula>AND(LEFT(D18,LEN(D18)-4)="SOC 010",$Q$49=TRUE)</formula>
    </cfRule>
    <cfRule type="expression" dxfId="1129" priority="1042">
      <formula>AND(LEFT(D18,LEN(D18)-4)="SOC 002F",$Q$48=TRUE)</formula>
    </cfRule>
    <cfRule type="expression" dxfId="1128" priority="1043">
      <formula>AND(LEFT(D18,LEN(D18)-4)="SOC 001",$Q$47=TRUE)</formula>
    </cfRule>
    <cfRule type="expression" dxfId="1127" priority="1044">
      <formula>AND(LEFT(D18,LEN(D18)-4)="RLST 012",$Q$46=TRUE)</formula>
    </cfRule>
    <cfRule type="expression" dxfId="1126" priority="1045">
      <formula>AND(LEFT(D18,LEN(D18)-4)="PSYC 002",$Q$45=TRUE)</formula>
    </cfRule>
    <cfRule type="expression" dxfId="1125" priority="1046">
      <formula>AND(LEFT(D18,LEN(D18)-4)="PSYC 001",$Q$44=TRUE)</formula>
    </cfRule>
    <cfRule type="expression" dxfId="1124" priority="1047">
      <formula>AND(LEFT(D18,LEN(D18)-4)="POSC 020",$Q$43=TRUE)</formula>
    </cfRule>
    <cfRule type="expression" dxfId="1123" priority="1048">
      <formula>AND(LEFT(D18,LEN(D18)-4)="POSC 015",$Q$42=TRUE)</formula>
    </cfRule>
    <cfRule type="expression" dxfId="1122" priority="1049">
      <formula>AND(LEFT(D18,LEN(D18)-4)="POSC 010",$Q$41=TRUE)</formula>
    </cfRule>
    <cfRule type="expression" dxfId="1121" priority="1050">
      <formula>AND(LEFT(D18,LEN(D18)-4)="POSC 005W",$P$49=TRUE)</formula>
    </cfRule>
    <cfRule type="expression" dxfId="1120" priority="1051">
      <formula>AND(LEFT(D18,LEN(D18)-4)="PHYS 040C",$P$48=TRUE)</formula>
    </cfRule>
    <cfRule type="expression" dxfId="1119" priority="1052">
      <formula>AND(LEFT(D18,LEN(D18)-4)="PHYS 040A",$P$47=TRUE)</formula>
    </cfRule>
    <cfRule type="expression" dxfId="1118" priority="1053">
      <formula>AND(LEFT(D18,LEN(D18)-4)="PHIL 009",$P$46=TRUE)</formula>
    </cfRule>
    <cfRule type="expression" dxfId="1117" priority="1054">
      <formula>AND(LEFT(D18,LEN(D18)-4)="PHIL 001",$P$45=TRUE)</formula>
    </cfRule>
    <cfRule type="expression" dxfId="1116" priority="1055">
      <formula>AND(LEFT(D18,LEN(D18)-4)="MCS 001",$P$44=TRUE)</formula>
    </cfRule>
    <cfRule type="expression" dxfId="1115" priority="1056">
      <formula>AND(LEFT(D18,LEN(D18)-4)="MATH 022",$P$43=TRUE)</formula>
    </cfRule>
    <cfRule type="expression" dxfId="1114" priority="1057">
      <formula>AND(LEFT(D18,LEN(D18)-4)="MATH 009C",$P$42=TRUE)</formula>
    </cfRule>
    <cfRule type="expression" dxfId="1113" priority="1058">
      <formula>AND(LEFT(D18,LEN(D18)-4)="MATH 009B",$P$41=TRUE)</formula>
    </cfRule>
    <cfRule type="expression" dxfId="1112" priority="1059">
      <formula>AND(LEFT(D18,LEN(D18)-4)="MATH 009A",$O$49=TRUE)</formula>
    </cfRule>
    <cfRule type="expression" dxfId="1111" priority="1060">
      <formula>AND(LEFT(D18,LEN(D18)-4)="MATH 007B",$O$48=TRUE)</formula>
    </cfRule>
    <cfRule type="expression" dxfId="1110" priority="1061">
      <formula>AND(LEFT(D18,LEN(D18)-4)="MATH 007A",$O$47=TRUE)</formula>
    </cfRule>
    <cfRule type="expression" dxfId="1109" priority="1062">
      <formula>AND(LEFT(D18,LEN(D18)-4)="MATH 006B",$O$46=TRUE)</formula>
    </cfRule>
    <cfRule type="expression" dxfId="1108" priority="1063">
      <formula>AND(LEFT(D18,LEN(D18)-4)="MATH 006A",$O$45=TRUE)</formula>
    </cfRule>
    <cfRule type="expression" dxfId="1107" priority="1064">
      <formula>AND(LEFT(D18,LEN(D18)-4)="MATH 005",$O$44=TRUE)</formula>
    </cfRule>
    <cfRule type="expression" dxfId="1106" priority="1065">
      <formula>AND(LEFT(D18,LEN(D18)-4)="MATH 004",$O$43=TRUE)</formula>
    </cfRule>
    <cfRule type="expression" dxfId="1105" priority="1066">
      <formula>AND(LEFT(D18,LEN(D18)-4)="HIST 020",$O$42=TRUE)</formula>
    </cfRule>
    <cfRule type="expression" dxfId="1104" priority="1067">
      <formula>AND(LEFT(D18,LEN(D18)-4)="HIST 015",$O$41=TRUE)</formula>
    </cfRule>
    <cfRule type="expression" dxfId="1103" priority="1068">
      <formula>AND(LEFT(D18,LEN(D18)-4)="HIST 010",$N$49=TRUE)</formula>
    </cfRule>
    <cfRule type="expression" dxfId="1102" priority="1069">
      <formula>AND(LEFT(D18,LEN(D18)-4)="GSST 001S",$N$48=TRUE)</formula>
    </cfRule>
    <cfRule type="expression" dxfId="1101" priority="1070">
      <formula>AND(LEFT(D18,LEN(D18)-4)="ETST 003",$N$47=TRUE)</formula>
    </cfRule>
    <cfRule type="expression" dxfId="1100" priority="1071">
      <formula>AND(LEFT(D18,LEN(D18)-4)="ETST 002",$N$46=TRUE)</formula>
    </cfRule>
    <cfRule type="expression" dxfId="1099" priority="1072">
      <formula>AND(LEFT(D18,LEN(D18)-4)="ETST 001",$N$45=TRUE)</formula>
    </cfRule>
    <cfRule type="expression" dxfId="1098" priority="1073">
      <formula>AND(LEFT(D18,LEN(D18)-4)="ENSC 001",$N$44=TRUE)</formula>
    </cfRule>
    <cfRule type="expression" dxfId="1097" priority="1074">
      <formula>AND(LEFT(D18,LEN(D18)-4)="EE 001A",$N$43=TRUE)</formula>
    </cfRule>
    <cfRule type="expression" dxfId="1096" priority="1075">
      <formula>AND(LEFT(D18,LEN(D18)-4)="EDUC 010",$N$42=TRUE)</formula>
    </cfRule>
    <cfRule type="expression" dxfId="1095" priority="1076">
      <formula>AND(LEFT(D18,LEN(D18)-4)="EDUC 005",$N$41=TRUE)</formula>
    </cfRule>
    <cfRule type="expression" dxfId="1094" priority="1077">
      <formula>AND(LEFT(D18,LEN(D18)-4)="ECON 003",$M$49=TRUE)</formula>
    </cfRule>
    <cfRule type="expression" dxfId="1093" priority="1078">
      <formula>AND(LEFT(D18,LEN(D18)-4)="ECON 002",$M$48=TRUE)</formula>
    </cfRule>
    <cfRule type="expression" dxfId="1092" priority="1079">
      <formula>AND(LEFT(D18,LEN(D18)-4)="CS 061",$M$47=TRUE)</formula>
    </cfRule>
    <cfRule type="expression" dxfId="1091" priority="1080">
      <formula>AND(LEFT(D18,LEN(D18)-4)="CS 012",$M$46=TRUE)</formula>
    </cfRule>
    <cfRule type="expression" dxfId="1090" priority="1081">
      <formula>AND(LEFT(D18,LEN(D18)-4)="CS 010",$M$45=TRUE)</formula>
    </cfRule>
    <cfRule type="expression" dxfId="1089" priority="1082">
      <formula>AND(LEFT(D18,LEN(D18)-4)="CS 008",$M$44=TRUE)</formula>
    </cfRule>
    <cfRule type="expression" dxfId="1088" priority="1083">
      <formula>AND(LEFT(D18,LEN(D18)-4)="CS 006",$M$43=TRUE)</formula>
    </cfRule>
    <cfRule type="expression" dxfId="1087" priority="1084">
      <formula>AND(LEFT(D18,LEN(D18)-4)="CS 005",$M$42=TRUE)</formula>
    </cfRule>
    <cfRule type="expression" dxfId="1086" priority="1085">
      <formula>AND(LEFT(D18,LEN(D18)-4)="CHEM 001W",$M$41=TRUE)</formula>
    </cfRule>
    <cfRule type="expression" dxfId="1085" priority="1086">
      <formula>AND(LEFT(D18,LEN(D18)-4)="CHEM 001C",$L$49=TRUE)</formula>
    </cfRule>
    <cfRule type="expression" dxfId="1084" priority="1087">
      <formula>AND(LEFT(D18,LEN(D18)-4)="CHEM 001A",$L$48=TRUE)</formula>
    </cfRule>
    <cfRule type="expression" dxfId="1083" priority="1088">
      <formula>AND(LEFT(D18,LEN(D18)-4)="BUS 010",$L$47=TRUE)</formula>
    </cfRule>
    <cfRule type="expression" dxfId="1082" priority="1089">
      <formula>AND(LEFT(D18,LEN(D18)-4)="BIOL 005C",$L$46=TRUE)</formula>
    </cfRule>
    <cfRule type="expression" dxfId="1081" priority="1090">
      <formula>AND(LEFT(D18,LEN(D18)-4)="BIOL 005B",$L$45=TRUE)</formula>
    </cfRule>
    <cfRule type="expression" dxfId="1080" priority="1091">
      <formula>AND(LEFT(D18,LEN(D18)-4)="BIOL 005A",$L$44=TRUE)</formula>
    </cfRule>
    <cfRule type="expression" dxfId="1079" priority="1092">
      <formula>AND(LEFT(D18,LEN(D18)-4)="ANTH 005",$L$43=TRUE)</formula>
    </cfRule>
    <cfRule type="expression" dxfId="1078" priority="1093">
      <formula>AND(LEFT(D18,LEN(D18)-4)="ANTH 002",$L$42=TRUE)</formula>
    </cfRule>
    <cfRule type="expression" dxfId="1077" priority="1094">
      <formula>AND(LEFT(D18,LEN(D18)-4)="ANTH 001",$L$41=TRUE)</formula>
    </cfRule>
    <cfRule type="expression" dxfId="1076" priority="1095">
      <formula>AND(LEFT(D18,SEARCH(" ",D18)-1)="SOC",$K$45=TRUE)</formula>
    </cfRule>
    <cfRule type="expression" dxfId="1075" priority="1096">
      <formula>AND(LEFT(D18,SEARCH(" ",D18)-1)="RLST",$K$44=TRUE)</formula>
    </cfRule>
    <cfRule type="expression" dxfId="1074" priority="1097">
      <formula>AND(LEFT(D18,SEARCH(" ",D18)-1)="PSYC",$K$43=TRUE)</formula>
    </cfRule>
    <cfRule type="expression" dxfId="1073" priority="1098">
      <formula>AND(LEFT(D18,SEARCH(" ",D18)-1)="POSC",$K$42=TRUE)</formula>
    </cfRule>
    <cfRule type="expression" dxfId="1072" priority="1099">
      <formula>AND(LEFT(D18,SEARCH(" ",D18)-1)="PHYS",$K$41=TRUE)</formula>
    </cfRule>
    <cfRule type="expression" dxfId="1071" priority="1100">
      <formula>AND(LEFT(D18,SEARCH(" ",D18)-1)="PHIL",$J$45=TRUE)</formula>
    </cfRule>
    <cfRule type="expression" dxfId="1070" priority="1101">
      <formula>AND(LEFT(D18,SEARCH(" ",D18)-1)="MCS",$J$44=TRUE)</formula>
    </cfRule>
    <cfRule type="expression" dxfId="1069" priority="1102">
      <formula>AND(LEFT(D18,SEARCH(" ",D18)-1)="MATH",$J$43=TRUE)</formula>
    </cfRule>
    <cfRule type="expression" dxfId="1068" priority="1103">
      <formula>AND(LEFT(D18,SEARCH(" ",D18)-1)="HIST",$J$42=TRUE)</formula>
    </cfRule>
    <cfRule type="expression" dxfId="1067" priority="1104">
      <formula>AND(LEFT(D18,SEARCH(" ",D18)-1)="GSST",$J$41=TRUE)</formula>
    </cfRule>
    <cfRule type="expression" dxfId="1066" priority="1105">
      <formula>AND(LEFT(D18,SEARCH(" ",D18)-1)="ETST",$I$45=TRUE)</formula>
    </cfRule>
    <cfRule type="expression" dxfId="1065" priority="1106">
      <formula>AND(LEFT(D18,SEARCH(" ",D18)-1)="ENSC",$I$44=TRUE)</formula>
    </cfRule>
    <cfRule type="expression" dxfId="1064" priority="1107">
      <formula>AND(LEFT(D18,SEARCH(" ",D18)-1)="EE",$I$43=TRUE)</formula>
    </cfRule>
    <cfRule type="expression" dxfId="1063" priority="1108">
      <formula>AND(LEFT(D18,SEARCH(" ",D18)-1)="EDUC",$I$42=TRUE)</formula>
    </cfRule>
    <cfRule type="expression" dxfId="1062" priority="1109">
      <formula>AND(LEFT(D18,SEARCH(" ",D18)-1)="ECON",$I$41=TRUE)</formula>
    </cfRule>
    <cfRule type="expression" dxfId="1061" priority="1110">
      <formula>AND(LEFT(D18,SEARCH(" ",D18)-1)="CS",$H$45=TRUE)</formula>
    </cfRule>
    <cfRule type="expression" dxfId="1060" priority="1111">
      <formula>AND(LEFT(D18,SEARCH(" ",D18)-1)="CHEM",$H$44=TRUE)</formula>
    </cfRule>
    <cfRule type="expression" dxfId="1059" priority="1112">
      <formula>AND(LEFT(D18,SEARCH(" ",D18)-1)="BUS",$H$43=TRUE)</formula>
    </cfRule>
    <cfRule type="expression" dxfId="1058" priority="1113">
      <formula>AND(LEFT(D18,SEARCH(" ",D18)-1)="BIOL",$H$42=TRUE)</formula>
    </cfRule>
    <cfRule type="expression" dxfId="1057" priority="1114">
      <formula>AND(LEFT(D18,SEARCH(" ",D18)-1)="ANTH",$H$41=TRUE)</formula>
    </cfRule>
    <cfRule type="expression" dxfId="1056" priority="1115">
      <formula>AND(LEFT(D18,SEARCH(" ",D18)-1)="EDUC",$G$45=TRUE)</formula>
    </cfRule>
    <cfRule type="expression" dxfId="1055" priority="1116">
      <formula>AND(LEFT(D18,SEARCH(" ",D18)-1)="PHYS",$G$44=TRUE)</formula>
    </cfRule>
    <cfRule type="expression" dxfId="1054" priority="1117">
      <formula>AND(LEFT(D18,SEARCH(" ",D18)-1)="MATH",$G$44=TRUE)</formula>
    </cfRule>
    <cfRule type="expression" dxfId="1053" priority="1118">
      <formula>AND(LEFT(D18,SEARCH(" ",D18)-1)="ENSC",$G$44=TRUE)</formula>
    </cfRule>
    <cfRule type="expression" dxfId="1052" priority="1119">
      <formula>AND(LEFT(D18,SEARCH(" ",D18)-1)="CHEM",$G$44=TRUE)</formula>
    </cfRule>
    <cfRule type="expression" dxfId="1051" priority="1120">
      <formula>AND(LEFT(D18,SEARCH(" ",D18)-1)="BIOL",$G$44=TRUE)</formula>
    </cfRule>
    <cfRule type="expression" dxfId="1050" priority="1121">
      <formula>AND(LEFT(D18,SEARCH(" ",D18)-1)="SOC",$G$43=TRUE)</formula>
    </cfRule>
    <cfRule type="expression" dxfId="1049" priority="1122">
      <formula>AND(LEFT(D18,SEARCH(" ",D18)-1)="RLST",$G$43=TRUE)</formula>
    </cfRule>
    <cfRule type="expression" dxfId="1048" priority="1123">
      <formula>AND(LEFT(D18,SEARCH(" ",D18)-1)="PSYC",$G$43=TRUE)</formula>
    </cfRule>
    <cfRule type="expression" dxfId="1047" priority="1124">
      <formula>AND(LEFT(D18,SEARCH(" ",D18)-1)="POSC",$G$43=TRUE)</formula>
    </cfRule>
    <cfRule type="expression" dxfId="1046" priority="1125">
      <formula>AND(LEFT(D18,SEARCH(" ",D18)-1)="PHIL",$G$43=TRUE)</formula>
    </cfRule>
    <cfRule type="expression" dxfId="1045" priority="1126">
      <formula>AND(LEFT(D18,SEARCH(" ",D18)-1)="MCS",$G$43=TRUE)</formula>
    </cfRule>
    <cfRule type="expression" dxfId="1044" priority="1127">
      <formula>AND(LEFT(D18,SEARCH(" ",D18)-1)="HIST",$G$43=TRUE)</formula>
    </cfRule>
    <cfRule type="expression" dxfId="1043" priority="1128">
      <formula>AND(LEFT(D18,SEARCH(" ",D18)-1)="GSST",$G$43=TRUE)</formula>
    </cfRule>
    <cfRule type="expression" dxfId="1042" priority="1129">
      <formula>AND(LEFT(D18,SEARCH(" ",D18)-1)="ETST",$G$43=TRUE)</formula>
    </cfRule>
    <cfRule type="expression" dxfId="1041" priority="1130">
      <formula>AND(LEFT(D18,SEARCH(" ",D18)-1)="ECON",$G$43=TRUE)</formula>
    </cfRule>
    <cfRule type="expression" dxfId="1040" priority="1131">
      <formula>AND(LEFT(D18,SEARCH(" ",D18)-1)="ANTH",$G$43=TRUE)</formula>
    </cfRule>
    <cfRule type="expression" dxfId="1039" priority="1132">
      <formula>AND(LEFT(D18,SEARCH(" ",D18)-1)="BUS",$G$42=TRUE)</formula>
    </cfRule>
    <cfRule type="expression" dxfId="1038" priority="1133">
      <formula>AND(LEFT(D18,SEARCH(" ",D18)-1)="EE",$G$41=TRUE)</formula>
    </cfRule>
    <cfRule type="expression" dxfId="1037" priority="1134">
      <formula>AND(LEFT(D18,SEARCH(" ",D18)-1)="CS",$G$41=TRUE)</formula>
    </cfRule>
  </conditionalFormatting>
  <conditionalFormatting sqref="F6">
    <cfRule type="expression" dxfId="1036" priority="947">
      <formula>AND(LEFT(F6,LEN(F6)-4)="SOC 010",$Q$49=TRUE)</formula>
    </cfRule>
    <cfRule type="expression" dxfId="1035" priority="948">
      <formula>AND(LEFT(F6,LEN(F6)-4)="SOC 002F",$Q$48=TRUE)</formula>
    </cfRule>
    <cfRule type="expression" dxfId="1034" priority="949">
      <formula>AND(LEFT(F6,LEN(F6)-4)="SOC 001",$Q$47=TRUE)</formula>
    </cfRule>
    <cfRule type="expression" dxfId="1033" priority="950">
      <formula>AND(LEFT(F6,LEN(F6)-4)="RLST 012",$Q$46=TRUE)</formula>
    </cfRule>
    <cfRule type="expression" dxfId="1032" priority="951">
      <formula>AND(LEFT(F6,LEN(F6)-4)="PSYC 002",$Q$45=TRUE)</formula>
    </cfRule>
    <cfRule type="expression" dxfId="1031" priority="952">
      <formula>AND(LEFT(F6,LEN(F6)-4)="PSYC 001",$Q$44=TRUE)</formula>
    </cfRule>
    <cfRule type="expression" dxfId="1030" priority="953">
      <formula>AND(LEFT(F6,LEN(F6)-4)="POSC 020",$Q$43=TRUE)</formula>
    </cfRule>
    <cfRule type="expression" dxfId="1029" priority="954">
      <formula>AND(LEFT(F6,LEN(F6)-4)="POSC 015",$Q$42=TRUE)</formula>
    </cfRule>
    <cfRule type="expression" dxfId="1028" priority="955">
      <formula>AND(LEFT(F6,LEN(F6)-4)="POSC 010",$Q$41=TRUE)</formula>
    </cfRule>
    <cfRule type="expression" dxfId="1027" priority="956">
      <formula>AND(LEFT(F6,LEN(F6)-4)="POSC 005W",$P$49=TRUE)</formula>
    </cfRule>
    <cfRule type="expression" dxfId="1026" priority="957">
      <formula>AND(LEFT(F6,LEN(F6)-4)="PHYS 040C",$P$48=TRUE)</formula>
    </cfRule>
    <cfRule type="expression" dxfId="1025" priority="958">
      <formula>AND(LEFT(F6,LEN(F6)-4)="PHYS 040A",$P$47=TRUE)</formula>
    </cfRule>
    <cfRule type="expression" dxfId="1024" priority="959">
      <formula>AND(LEFT(F6,LEN(F6)-4)="PHIL 009",$P$46=TRUE)</formula>
    </cfRule>
    <cfRule type="expression" dxfId="1023" priority="960">
      <formula>AND(LEFT(F6,LEN(F6)-4)="PHIL 001",$P$45=TRUE)</formula>
    </cfRule>
    <cfRule type="expression" dxfId="1022" priority="961">
      <formula>AND(LEFT(F6,LEN(F6)-4)="MCS 001",$P$44=TRUE)</formula>
    </cfRule>
    <cfRule type="expression" dxfId="1021" priority="962">
      <formula>AND(LEFT(F6,LEN(F6)-4)="MATH 022",$P$43=TRUE)</formula>
    </cfRule>
    <cfRule type="expression" dxfId="1020" priority="963">
      <formula>AND(LEFT(F6,LEN(F6)-4)="MATH 009C",$P$42=TRUE)</formula>
    </cfRule>
    <cfRule type="expression" dxfId="1019" priority="964">
      <formula>AND(LEFT(F6,LEN(F6)-4)="MATH 009B",$P$41=TRUE)</formula>
    </cfRule>
    <cfRule type="expression" dxfId="1018" priority="965">
      <formula>AND(LEFT(F6,LEN(F6)-4)="MATH 009A",$O$49=TRUE)</formula>
    </cfRule>
    <cfRule type="expression" dxfId="1017" priority="966">
      <formula>AND(LEFT(F6,LEN(F6)-4)="MATH 007B",$O$48=TRUE)</formula>
    </cfRule>
    <cfRule type="expression" dxfId="1016" priority="967">
      <formula>AND(LEFT(F6,LEN(F6)-4)="MATH 007A",$O$47=TRUE)</formula>
    </cfRule>
    <cfRule type="expression" dxfId="1015" priority="968">
      <formula>AND(LEFT(F6,LEN(F6)-4)="MATH 006B",$O$46=TRUE)</formula>
    </cfRule>
    <cfRule type="expression" dxfId="1014" priority="969">
      <formula>AND(LEFT(F6,LEN(F6)-4)="MATH 006A",$O$45=TRUE)</formula>
    </cfRule>
    <cfRule type="expression" dxfId="1013" priority="970">
      <formula>AND(LEFT(F6,LEN(F6)-4)="MATH 005",$O$44=TRUE)</formula>
    </cfRule>
    <cfRule type="expression" dxfId="1012" priority="971">
      <formula>AND(LEFT(F6,LEN(F6)-4)="MATH 004",$O$43=TRUE)</formula>
    </cfRule>
    <cfRule type="expression" dxfId="1011" priority="972">
      <formula>AND(LEFT(F6,LEN(F6)-4)="HIST 020",$O$42=TRUE)</formula>
    </cfRule>
    <cfRule type="expression" dxfId="1010" priority="973">
      <formula>AND(LEFT(F6,LEN(F6)-4)="HIST 015",$O$41=TRUE)</formula>
    </cfRule>
    <cfRule type="expression" dxfId="1009" priority="974">
      <formula>AND(LEFT(F6,LEN(F6)-4)="HIST 010",$N$49=TRUE)</formula>
    </cfRule>
    <cfRule type="expression" dxfId="1008" priority="975">
      <formula>AND(LEFT(F6,LEN(F6)-4)="GSST 001S",$N$48=TRUE)</formula>
    </cfRule>
    <cfRule type="expression" dxfId="1007" priority="976">
      <formula>AND(LEFT(F6,LEN(F6)-4)="ETST 003",$N$47=TRUE)</formula>
    </cfRule>
    <cfRule type="expression" dxfId="1006" priority="977">
      <formula>AND(LEFT(F6,LEN(F6)-4)="ETST 002",$N$46=TRUE)</formula>
    </cfRule>
    <cfRule type="expression" dxfId="1005" priority="978">
      <formula>AND(LEFT(F6,LEN(F6)-4)="ETST 001",$N$45=TRUE)</formula>
    </cfRule>
    <cfRule type="expression" dxfId="1004" priority="979">
      <formula>AND(LEFT(F6,LEN(F6)-4)="ENSC 001",$N$44=TRUE)</formula>
    </cfRule>
    <cfRule type="expression" dxfId="1003" priority="980">
      <formula>AND(LEFT(F6,LEN(F6)-4)="EE 001A",$N$43=TRUE)</formula>
    </cfRule>
    <cfRule type="expression" dxfId="1002" priority="981">
      <formula>AND(LEFT(F6,LEN(F6)-4)="EDUC 010",$N$42=TRUE)</formula>
    </cfRule>
    <cfRule type="expression" dxfId="1001" priority="982">
      <formula>AND(LEFT(F6,LEN(F6)-4)="EDUC 005",$N$41=TRUE)</formula>
    </cfRule>
    <cfRule type="expression" dxfId="1000" priority="983">
      <formula>AND(LEFT(F6,LEN(F6)-4)="ECON 003",$M$49=TRUE)</formula>
    </cfRule>
    <cfRule type="expression" dxfId="999" priority="984">
      <formula>AND(LEFT(F6,LEN(F6)-4)="ECON 002",$M$48=TRUE)</formula>
    </cfRule>
    <cfRule type="expression" dxfId="998" priority="985">
      <formula>AND(LEFT(F6,LEN(F6)-4)="CS 061",$M$47=TRUE)</formula>
    </cfRule>
    <cfRule type="expression" dxfId="997" priority="986">
      <formula>AND(LEFT(F6,LEN(F6)-4)="CS 012",$M$46=TRUE)</formula>
    </cfRule>
    <cfRule type="expression" dxfId="996" priority="987">
      <formula>AND(LEFT(F6,LEN(F6)-4)="CS 010",$M$45=TRUE)</formula>
    </cfRule>
    <cfRule type="expression" dxfId="995" priority="988">
      <formula>AND(LEFT(F6,LEN(F6)-4)="CS 008",$M$44=TRUE)</formula>
    </cfRule>
    <cfRule type="expression" dxfId="994" priority="989">
      <formula>AND(LEFT(F6,LEN(F6)-4)="CS 006",$M$43=TRUE)</formula>
    </cfRule>
    <cfRule type="expression" dxfId="993" priority="990">
      <formula>AND(LEFT(F6,LEN(F6)-4)="CS 005",$M$42=TRUE)</formula>
    </cfRule>
    <cfRule type="expression" dxfId="992" priority="991">
      <formula>AND(LEFT(F6,LEN(F6)-4)="CHEM 001W",$M$41=TRUE)</formula>
    </cfRule>
    <cfRule type="expression" dxfId="991" priority="992">
      <formula>AND(LEFT(F6,LEN(F6)-4)="CHEM 001C",$L$49=TRUE)</formula>
    </cfRule>
    <cfRule type="expression" dxfId="990" priority="993">
      <formula>AND(LEFT(F6,LEN(F6)-4)="CHEM 001A",$L$48=TRUE)</formula>
    </cfRule>
    <cfRule type="expression" dxfId="989" priority="994">
      <formula>AND(LEFT(F6,LEN(F6)-4)="BUS 010",$L$47=TRUE)</formula>
    </cfRule>
    <cfRule type="expression" dxfId="988" priority="995">
      <formula>AND(LEFT(F6,LEN(F6)-4)="BIOL 005C",$L$46=TRUE)</formula>
    </cfRule>
    <cfRule type="expression" dxfId="987" priority="996">
      <formula>AND(LEFT(F6,LEN(F6)-4)="BIOL 005B",$L$45=TRUE)</formula>
    </cfRule>
    <cfRule type="expression" dxfId="986" priority="997">
      <formula>AND(LEFT(F6,LEN(F6)-4)="BIOL 005A",$L$44=TRUE)</formula>
    </cfRule>
    <cfRule type="expression" dxfId="985" priority="998">
      <formula>AND(LEFT(F6,LEN(F6)-4)="ANTH 005",$L$43=TRUE)</formula>
    </cfRule>
    <cfRule type="expression" dxfId="984" priority="999">
      <formula>AND(LEFT(F6,LEN(F6)-4)="ANTH 002",$L$42=TRUE)</formula>
    </cfRule>
    <cfRule type="expression" dxfId="983" priority="1000">
      <formula>AND(LEFT(F6,LEN(F6)-4)="ANTH 001",$L$41=TRUE)</formula>
    </cfRule>
    <cfRule type="expression" dxfId="982" priority="1001">
      <formula>AND(LEFT(F6,SEARCH(" ",F6)-1)="SOC",$K$45=TRUE)</formula>
    </cfRule>
    <cfRule type="expression" dxfId="981" priority="1002">
      <formula>AND(LEFT(F6,SEARCH(" ",F6)-1)="RLST",$K$44=TRUE)</formula>
    </cfRule>
    <cfRule type="expression" dxfId="980" priority="1003">
      <formula>AND(LEFT(F6,SEARCH(" ",F6)-1)="PSYC",$K$43=TRUE)</formula>
    </cfRule>
    <cfRule type="expression" dxfId="979" priority="1004">
      <formula>AND(LEFT(F6,SEARCH(" ",F6)-1)="POSC",$K$42=TRUE)</formula>
    </cfRule>
    <cfRule type="expression" dxfId="978" priority="1005">
      <formula>AND(LEFT(F6,SEARCH(" ",F6)-1)="PHYS",$K$41=TRUE)</formula>
    </cfRule>
    <cfRule type="expression" dxfId="977" priority="1006">
      <formula>AND(LEFT(F6,SEARCH(" ",F6)-1)="PHIL",$J$45=TRUE)</formula>
    </cfRule>
    <cfRule type="expression" dxfId="976" priority="1007">
      <formula>AND(LEFT(F6,SEARCH(" ",F6)-1)="MCS",$J$44=TRUE)</formula>
    </cfRule>
    <cfRule type="expression" dxfId="975" priority="1008">
      <formula>AND(LEFT(F6,SEARCH(" ",F6)-1)="MATH",$J$43=TRUE)</formula>
    </cfRule>
    <cfRule type="expression" dxfId="974" priority="1009">
      <formula>AND(LEFT(F6,SEARCH(" ",F6)-1)="HIST",$J$42=TRUE)</formula>
    </cfRule>
    <cfRule type="expression" dxfId="973" priority="1010">
      <formula>AND(LEFT(F6,SEARCH(" ",F6)-1)="GSST",$J$41=TRUE)</formula>
    </cfRule>
    <cfRule type="expression" dxfId="972" priority="1011">
      <formula>AND(LEFT(F6,SEARCH(" ",F6)-1)="ETST",$I$45=TRUE)</formula>
    </cfRule>
    <cfRule type="expression" dxfId="971" priority="1012">
      <formula>AND(LEFT(F6,SEARCH(" ",F6)-1)="ENSC",$I$44=TRUE)</formula>
    </cfRule>
    <cfRule type="expression" dxfId="970" priority="1013">
      <formula>AND(LEFT(F6,SEARCH(" ",F6)-1)="EE",$I$43=TRUE)</formula>
    </cfRule>
    <cfRule type="expression" dxfId="969" priority="1014">
      <formula>AND(LEFT(F6,SEARCH(" ",F6)-1)="EDUC",$I$42=TRUE)</formula>
    </cfRule>
    <cfRule type="expression" dxfId="968" priority="1015">
      <formula>AND(LEFT(F6,SEARCH(" ",F6)-1)="ECON",$I$41=TRUE)</formula>
    </cfRule>
    <cfRule type="expression" dxfId="967" priority="1016">
      <formula>AND(LEFT(F6,SEARCH(" ",F6)-1)="CS",$H$45=TRUE)</formula>
    </cfRule>
    <cfRule type="expression" dxfId="966" priority="1017">
      <formula>AND(LEFT(F6,SEARCH(" ",F6)-1)="CHEM",$H$44=TRUE)</formula>
    </cfRule>
    <cfRule type="expression" dxfId="965" priority="1018">
      <formula>AND(LEFT(F6,SEARCH(" ",F6)-1)="BUS",$H$43=TRUE)</formula>
    </cfRule>
    <cfRule type="expression" dxfId="964" priority="1019">
      <formula>AND(LEFT(F6,SEARCH(" ",F6)-1)="BIOL",$H$42=TRUE)</formula>
    </cfRule>
    <cfRule type="expression" dxfId="963" priority="1020">
      <formula>AND(LEFT(F6,SEARCH(" ",F6)-1)="ANTH",$H$41=TRUE)</formula>
    </cfRule>
    <cfRule type="expression" dxfId="962" priority="1021">
      <formula>AND(LEFT(F6,SEARCH(" ",F6)-1)="EDUC",$G$45=TRUE)</formula>
    </cfRule>
    <cfRule type="expression" dxfId="961" priority="1022">
      <formula>AND(LEFT(F6,SEARCH(" ",F6)-1)="PHYS",$G$44=TRUE)</formula>
    </cfRule>
    <cfRule type="expression" dxfId="960" priority="1023">
      <formula>AND(LEFT(F6,SEARCH(" ",F6)-1)="MATH",$G$44=TRUE)</formula>
    </cfRule>
    <cfRule type="expression" dxfId="959" priority="1024">
      <formula>AND(LEFT(F6,SEARCH(" ",F6)-1)="ENSC",$G$44=TRUE)</formula>
    </cfRule>
    <cfRule type="expression" dxfId="958" priority="1025">
      <formula>AND(LEFT(F6,SEARCH(" ",F6)-1)="CHEM",$G$44=TRUE)</formula>
    </cfRule>
    <cfRule type="expression" dxfId="957" priority="1026">
      <formula>AND(LEFT(F6,SEARCH(" ",F6)-1)="BIOL",$G$44=TRUE)</formula>
    </cfRule>
    <cfRule type="expression" dxfId="956" priority="1027">
      <formula>AND(LEFT(F6,SEARCH(" ",F6)-1)="SOC",$G$43=TRUE)</formula>
    </cfRule>
    <cfRule type="expression" dxfId="955" priority="1028">
      <formula>AND(LEFT(F6,SEARCH(" ",F6)-1)="RLST",$G$43=TRUE)</formula>
    </cfRule>
    <cfRule type="expression" dxfId="954" priority="1029">
      <formula>AND(LEFT(F6,SEARCH(" ",F6)-1)="PSYC",$G$43=TRUE)</formula>
    </cfRule>
    <cfRule type="expression" dxfId="953" priority="1030">
      <formula>AND(LEFT(F6,SEARCH(" ",F6)-1)="POSC",$G$43=TRUE)</formula>
    </cfRule>
    <cfRule type="expression" dxfId="952" priority="1031">
      <formula>AND(LEFT(F6,SEARCH(" ",F6)-1)="PHIL",$G$43=TRUE)</formula>
    </cfRule>
    <cfRule type="expression" dxfId="951" priority="1032">
      <formula>AND(LEFT(F6,SEARCH(" ",F6)-1)="MCS",$G$43=TRUE)</formula>
    </cfRule>
    <cfRule type="expression" dxfId="950" priority="1033">
      <formula>AND(LEFT(F6,SEARCH(" ",F6)-1)="HIST",$G$43=TRUE)</formula>
    </cfRule>
    <cfRule type="expression" dxfId="949" priority="1034">
      <formula>AND(LEFT(F6,SEARCH(" ",F6)-1)="GSST",$G$43=TRUE)</formula>
    </cfRule>
    <cfRule type="expression" dxfId="948" priority="1035">
      <formula>AND(LEFT(F6,SEARCH(" ",F6)-1)="ETST",$G$43=TRUE)</formula>
    </cfRule>
    <cfRule type="expression" dxfId="947" priority="1036">
      <formula>AND(LEFT(F6,SEARCH(" ",F6)-1)="ECON",$G$43=TRUE)</formula>
    </cfRule>
    <cfRule type="expression" dxfId="946" priority="1037">
      <formula>AND(LEFT(F6,SEARCH(" ",F6)-1)="ANTH",$G$43=TRUE)</formula>
    </cfRule>
    <cfRule type="expression" dxfId="945" priority="1038">
      <formula>AND(LEFT(F6,SEARCH(" ",F6)-1)="BUS",$G$42=TRUE)</formula>
    </cfRule>
    <cfRule type="expression" dxfId="944" priority="1039">
      <formula>AND(LEFT(F6,SEARCH(" ",F6)-1)="EE",$G$41=TRUE)</formula>
    </cfRule>
    <cfRule type="expression" dxfId="943" priority="1040">
      <formula>AND(LEFT(F6,SEARCH(" ",F6)-1)="CS",$G$41=TRUE)</formula>
    </cfRule>
  </conditionalFormatting>
  <conditionalFormatting sqref="G19">
    <cfRule type="expression" dxfId="942" priority="853">
      <formula>AND(LEFT(G19,LEN(G19)-4)="SOC 010",$Q$49=TRUE)</formula>
    </cfRule>
    <cfRule type="expression" dxfId="941" priority="854">
      <formula>AND(LEFT(G19,LEN(G19)-4)="SOC 002F",$Q$48=TRUE)</formula>
    </cfRule>
    <cfRule type="expression" dxfId="940" priority="855">
      <formula>AND(LEFT(G19,LEN(G19)-4)="SOC 001",$Q$47=TRUE)</formula>
    </cfRule>
    <cfRule type="expression" dxfId="939" priority="856">
      <formula>AND(LEFT(G19,LEN(G19)-4)="RLST 012",$Q$46=TRUE)</formula>
    </cfRule>
    <cfRule type="expression" dxfId="938" priority="857">
      <formula>AND(LEFT(G19,LEN(G19)-4)="PSYC 002",$Q$45=TRUE)</formula>
    </cfRule>
    <cfRule type="expression" dxfId="937" priority="858">
      <formula>AND(LEFT(G19,LEN(G19)-4)="PSYC 001",$Q$44=TRUE)</formula>
    </cfRule>
    <cfRule type="expression" dxfId="936" priority="859">
      <formula>AND(LEFT(G19,LEN(G19)-4)="POSC 020",$Q$43=TRUE)</formula>
    </cfRule>
    <cfRule type="expression" dxfId="935" priority="860">
      <formula>AND(LEFT(G19,LEN(G19)-4)="POSC 015",$Q$42=TRUE)</formula>
    </cfRule>
    <cfRule type="expression" dxfId="934" priority="861">
      <formula>AND(LEFT(G19,LEN(G19)-4)="POSC 010",$Q$41=TRUE)</formula>
    </cfRule>
    <cfRule type="expression" dxfId="933" priority="862">
      <formula>AND(LEFT(G19,LEN(G19)-4)="POSC 005W",$P$49=TRUE)</formula>
    </cfRule>
    <cfRule type="expression" dxfId="932" priority="863">
      <formula>AND(LEFT(G19,LEN(G19)-4)="PHYS 040C",$P$48=TRUE)</formula>
    </cfRule>
    <cfRule type="expression" dxfId="931" priority="864">
      <formula>AND(LEFT(G19,LEN(G19)-4)="PHYS 040A",$P$47=TRUE)</formula>
    </cfRule>
    <cfRule type="expression" dxfId="930" priority="865">
      <formula>AND(LEFT(G19,LEN(G19)-4)="PHIL 009",$P$46=TRUE)</formula>
    </cfRule>
    <cfRule type="expression" dxfId="929" priority="866">
      <formula>AND(LEFT(G19,LEN(G19)-4)="PHIL 001",$P$45=TRUE)</formula>
    </cfRule>
    <cfRule type="expression" dxfId="928" priority="867">
      <formula>AND(LEFT(G19,LEN(G19)-4)="MCS 001",$P$44=TRUE)</formula>
    </cfRule>
    <cfRule type="expression" dxfId="927" priority="868">
      <formula>AND(LEFT(G19,LEN(G19)-4)="MATH 022",$P$43=TRUE)</formula>
    </cfRule>
    <cfRule type="expression" dxfId="926" priority="869">
      <formula>AND(LEFT(G19,LEN(G19)-4)="MATH 009C",$P$42=TRUE)</formula>
    </cfRule>
    <cfRule type="expression" dxfId="925" priority="870">
      <formula>AND(LEFT(G19,LEN(G19)-4)="MATH 009B",$P$41=TRUE)</formula>
    </cfRule>
    <cfRule type="expression" dxfId="924" priority="871">
      <formula>AND(LEFT(G19,LEN(G19)-4)="MATH 009A",$O$49=TRUE)</formula>
    </cfRule>
    <cfRule type="expression" dxfId="923" priority="872">
      <formula>AND(LEFT(G19,LEN(G19)-4)="MATH 007B",$O$48=TRUE)</formula>
    </cfRule>
    <cfRule type="expression" dxfId="922" priority="873">
      <formula>AND(LEFT(G19,LEN(G19)-4)="MATH 007A",$O$47=TRUE)</formula>
    </cfRule>
    <cfRule type="expression" dxfId="921" priority="874">
      <formula>AND(LEFT(G19,LEN(G19)-4)="MATH 006B",$O$46=TRUE)</formula>
    </cfRule>
    <cfRule type="expression" dxfId="920" priority="875">
      <formula>AND(LEFT(G19,LEN(G19)-4)="MATH 006A",$O$45=TRUE)</formula>
    </cfRule>
    <cfRule type="expression" dxfId="919" priority="876">
      <formula>AND(LEFT(G19,LEN(G19)-4)="MATH 005",$O$44=TRUE)</formula>
    </cfRule>
    <cfRule type="expression" dxfId="918" priority="877">
      <formula>AND(LEFT(G19,LEN(G19)-4)="MATH 004",$O$43=TRUE)</formula>
    </cfRule>
    <cfRule type="expression" dxfId="917" priority="878">
      <formula>AND(LEFT(G19,LEN(G19)-4)="HIST 020",$O$42=TRUE)</formula>
    </cfRule>
    <cfRule type="expression" dxfId="916" priority="879">
      <formula>AND(LEFT(G19,LEN(G19)-4)="HIST 015",$O$41=TRUE)</formula>
    </cfRule>
    <cfRule type="expression" dxfId="915" priority="880">
      <formula>AND(LEFT(G19,LEN(G19)-4)="HIST 010",$N$49=TRUE)</formula>
    </cfRule>
    <cfRule type="expression" dxfId="914" priority="881">
      <formula>AND(LEFT(G19,LEN(G19)-4)="GSST 001S",$N$48=TRUE)</formula>
    </cfRule>
    <cfRule type="expression" dxfId="913" priority="882">
      <formula>AND(LEFT(G19,LEN(G19)-4)="ETST 003",$N$47=TRUE)</formula>
    </cfRule>
    <cfRule type="expression" dxfId="912" priority="883">
      <formula>AND(LEFT(G19,LEN(G19)-4)="ETST 002",$N$46=TRUE)</formula>
    </cfRule>
    <cfRule type="expression" dxfId="911" priority="884">
      <formula>AND(LEFT(G19,LEN(G19)-4)="ETST 001",$N$45=TRUE)</formula>
    </cfRule>
    <cfRule type="expression" dxfId="910" priority="885">
      <formula>AND(LEFT(G19,LEN(G19)-4)="ENSC 001",$N$44=TRUE)</formula>
    </cfRule>
    <cfRule type="expression" dxfId="909" priority="886">
      <formula>AND(LEFT(G19,LEN(G19)-4)="EE 001A",$N$43=TRUE)</formula>
    </cfRule>
    <cfRule type="expression" dxfId="908" priority="887">
      <formula>AND(LEFT(G19,LEN(G19)-4)="EDUC 010",$N$42=TRUE)</formula>
    </cfRule>
    <cfRule type="expression" dxfId="907" priority="888">
      <formula>AND(LEFT(G19,LEN(G19)-4)="EDUC 005",$N$41=TRUE)</formula>
    </cfRule>
    <cfRule type="expression" dxfId="906" priority="889">
      <formula>AND(LEFT(G19,LEN(G19)-4)="ECON 003",$M$49=TRUE)</formula>
    </cfRule>
    <cfRule type="expression" dxfId="905" priority="890">
      <formula>AND(LEFT(G19,LEN(G19)-4)="ECON 002",$M$48=TRUE)</formula>
    </cfRule>
    <cfRule type="expression" dxfId="904" priority="891">
      <formula>AND(LEFT(G19,LEN(G19)-4)="CS 061",$M$47=TRUE)</formula>
    </cfRule>
    <cfRule type="expression" dxfId="903" priority="892">
      <formula>AND(LEFT(G19,LEN(G19)-4)="CS 012",$M$46=TRUE)</formula>
    </cfRule>
    <cfRule type="expression" dxfId="902" priority="893">
      <formula>AND(LEFT(G19,LEN(G19)-4)="CS 010",$M$45=TRUE)</formula>
    </cfRule>
    <cfRule type="expression" dxfId="901" priority="894">
      <formula>AND(LEFT(G19,LEN(G19)-4)="CS 008",$M$44=TRUE)</formula>
    </cfRule>
    <cfRule type="expression" dxfId="900" priority="895">
      <formula>AND(LEFT(G19,LEN(G19)-4)="CS 006",$M$43=TRUE)</formula>
    </cfRule>
    <cfRule type="expression" dxfId="899" priority="896">
      <formula>AND(LEFT(G19,LEN(G19)-4)="CS 005",$M$42=TRUE)</formula>
    </cfRule>
    <cfRule type="expression" dxfId="898" priority="897">
      <formula>AND(LEFT(G19,LEN(G19)-4)="CHEM 001W",$M$41=TRUE)</formula>
    </cfRule>
    <cfRule type="expression" dxfId="897" priority="898">
      <formula>AND(LEFT(G19,LEN(G19)-4)="CHEM 001C",$L$49=TRUE)</formula>
    </cfRule>
    <cfRule type="expression" dxfId="896" priority="899">
      <formula>AND(LEFT(G19,LEN(G19)-4)="CHEM 001A",$L$48=TRUE)</formula>
    </cfRule>
    <cfRule type="expression" dxfId="895" priority="900">
      <formula>AND(LEFT(G19,LEN(G19)-4)="BUS 010",$L$47=TRUE)</formula>
    </cfRule>
    <cfRule type="expression" dxfId="894" priority="901">
      <formula>AND(LEFT(G19,LEN(G19)-4)="BIOL 005C",$L$46=TRUE)</formula>
    </cfRule>
    <cfRule type="expression" dxfId="893" priority="902">
      <formula>AND(LEFT(G19,LEN(G19)-4)="BIOL 005B",$L$45=TRUE)</formula>
    </cfRule>
    <cfRule type="expression" dxfId="892" priority="903">
      <formula>AND(LEFT(G19,LEN(G19)-4)="BIOL 005A",$L$44=TRUE)</formula>
    </cfRule>
    <cfRule type="expression" dxfId="891" priority="904">
      <formula>AND(LEFT(G19,LEN(G19)-4)="ANTH 005",$L$43=TRUE)</formula>
    </cfRule>
    <cfRule type="expression" dxfId="890" priority="905">
      <formula>AND(LEFT(G19,LEN(G19)-4)="ANTH 002",$L$42=TRUE)</formula>
    </cfRule>
    <cfRule type="expression" dxfId="889" priority="906">
      <formula>AND(LEFT(G19,LEN(G19)-4)="ANTH 001",$L$41=TRUE)</formula>
    </cfRule>
    <cfRule type="expression" dxfId="888" priority="907">
      <formula>AND(LEFT(G19,SEARCH(" ",G19)-1)="SOC",$K$45=TRUE)</formula>
    </cfRule>
    <cfRule type="expression" dxfId="887" priority="908">
      <formula>AND(LEFT(G19,SEARCH(" ",G19)-1)="RLST",$K$44=TRUE)</formula>
    </cfRule>
    <cfRule type="expression" dxfId="886" priority="909">
      <formula>AND(LEFT(G19,SEARCH(" ",G19)-1)="PSYC",$K$43=TRUE)</formula>
    </cfRule>
    <cfRule type="expression" dxfId="885" priority="910">
      <formula>AND(LEFT(G19,SEARCH(" ",G19)-1)="POSC",$K$42=TRUE)</formula>
    </cfRule>
    <cfRule type="expression" dxfId="884" priority="911">
      <formula>AND(LEFT(G19,SEARCH(" ",G19)-1)="PHYS",$K$41=TRUE)</formula>
    </cfRule>
    <cfRule type="expression" dxfId="883" priority="912">
      <formula>AND(LEFT(G19,SEARCH(" ",G19)-1)="PHIL",$J$45=TRUE)</formula>
    </cfRule>
    <cfRule type="expression" dxfId="882" priority="913">
      <formula>AND(LEFT(G19,SEARCH(" ",G19)-1)="MCS",$J$44=TRUE)</formula>
    </cfRule>
    <cfRule type="expression" dxfId="881" priority="914">
      <formula>AND(LEFT(G19,SEARCH(" ",G19)-1)="MATH",$J$43=TRUE)</formula>
    </cfRule>
    <cfRule type="expression" dxfId="880" priority="915">
      <formula>AND(LEFT(G19,SEARCH(" ",G19)-1)="HIST",$J$42=TRUE)</formula>
    </cfRule>
    <cfRule type="expression" dxfId="879" priority="916">
      <formula>AND(LEFT(G19,SEARCH(" ",G19)-1)="GSST",$J$41=TRUE)</formula>
    </cfRule>
    <cfRule type="expression" dxfId="878" priority="917">
      <formula>AND(LEFT(G19,SEARCH(" ",G19)-1)="ETST",$I$45=TRUE)</formula>
    </cfRule>
    <cfRule type="expression" dxfId="877" priority="918">
      <formula>AND(LEFT(G19,SEARCH(" ",G19)-1)="ENSC",$I$44=TRUE)</formula>
    </cfRule>
    <cfRule type="expression" dxfId="876" priority="919">
      <formula>AND(LEFT(G19,SEARCH(" ",G19)-1)="EE",$I$43=TRUE)</formula>
    </cfRule>
    <cfRule type="expression" dxfId="875" priority="920">
      <formula>AND(LEFT(G19,SEARCH(" ",G19)-1)="EDUC",$I$42=TRUE)</formula>
    </cfRule>
    <cfRule type="expression" dxfId="874" priority="921">
      <formula>AND(LEFT(G19,SEARCH(" ",G19)-1)="ECON",$I$41=TRUE)</formula>
    </cfRule>
    <cfRule type="expression" dxfId="873" priority="922">
      <formula>AND(LEFT(G19,SEARCH(" ",G19)-1)="CS",$H$45=TRUE)</formula>
    </cfRule>
    <cfRule type="expression" dxfId="872" priority="923">
      <formula>AND(LEFT(G19,SEARCH(" ",G19)-1)="CHEM",$H$44=TRUE)</formula>
    </cfRule>
    <cfRule type="expression" dxfId="871" priority="924">
      <formula>AND(LEFT(G19,SEARCH(" ",G19)-1)="BUS",$H$43=TRUE)</formula>
    </cfRule>
    <cfRule type="expression" dxfId="870" priority="925">
      <formula>AND(LEFT(G19,SEARCH(" ",G19)-1)="BIOL",$H$42=TRUE)</formula>
    </cfRule>
    <cfRule type="expression" dxfId="869" priority="926">
      <formula>AND(LEFT(G19,SEARCH(" ",G19)-1)="ANTH",$H$41=TRUE)</formula>
    </cfRule>
    <cfRule type="expression" dxfId="868" priority="927">
      <formula>AND(LEFT(G19,SEARCH(" ",G19)-1)="EDUC",$G$45=TRUE)</formula>
    </cfRule>
    <cfRule type="expression" dxfId="867" priority="928">
      <formula>AND(LEFT(G19,SEARCH(" ",G19)-1)="PHYS",$G$44=TRUE)</formula>
    </cfRule>
    <cfRule type="expression" dxfId="866" priority="929">
      <formula>AND(LEFT(G19,SEARCH(" ",G19)-1)="MATH",$G$44=TRUE)</formula>
    </cfRule>
    <cfRule type="expression" dxfId="865" priority="930">
      <formula>AND(LEFT(G19,SEARCH(" ",G19)-1)="ENSC",$G$44=TRUE)</formula>
    </cfRule>
    <cfRule type="expression" dxfId="864" priority="931">
      <formula>AND(LEFT(G19,SEARCH(" ",G19)-1)="CHEM",$G$44=TRUE)</formula>
    </cfRule>
    <cfRule type="expression" dxfId="863" priority="932">
      <formula>AND(LEFT(G19,SEARCH(" ",G19)-1)="BIOL",$G$44=TRUE)</formula>
    </cfRule>
    <cfRule type="expression" dxfId="862" priority="933">
      <formula>AND(LEFT(G19,SEARCH(" ",G19)-1)="SOC",$G$43=TRUE)</formula>
    </cfRule>
    <cfRule type="expression" dxfId="861" priority="934">
      <formula>AND(LEFT(G19,SEARCH(" ",G19)-1)="RLST",$G$43=TRUE)</formula>
    </cfRule>
    <cfRule type="expression" dxfId="860" priority="935">
      <formula>AND(LEFT(G19,SEARCH(" ",G19)-1)="PSYC",$G$43=TRUE)</formula>
    </cfRule>
    <cfRule type="expression" dxfId="859" priority="936">
      <formula>AND(LEFT(G19,SEARCH(" ",G19)-1)="POSC",$G$43=TRUE)</formula>
    </cfRule>
    <cfRule type="expression" dxfId="858" priority="937">
      <formula>AND(LEFT(G19,SEARCH(" ",G19)-1)="PHIL",$G$43=TRUE)</formula>
    </cfRule>
    <cfRule type="expression" dxfId="857" priority="938">
      <formula>AND(LEFT(G19,SEARCH(" ",G19)-1)="MCS",$G$43=TRUE)</formula>
    </cfRule>
    <cfRule type="expression" dxfId="856" priority="939">
      <formula>AND(LEFT(G19,SEARCH(" ",G19)-1)="HIST",$G$43=TRUE)</formula>
    </cfRule>
    <cfRule type="expression" dxfId="855" priority="940">
      <formula>AND(LEFT(G19,SEARCH(" ",G19)-1)="GSST",$G$43=TRUE)</formula>
    </cfRule>
    <cfRule type="expression" dxfId="854" priority="941">
      <formula>AND(LEFT(G19,SEARCH(" ",G19)-1)="ETST",$G$43=TRUE)</formula>
    </cfRule>
    <cfRule type="expression" dxfId="853" priority="942">
      <formula>AND(LEFT(G19,SEARCH(" ",G19)-1)="ECON",$G$43=TRUE)</formula>
    </cfRule>
    <cfRule type="expression" dxfId="852" priority="943">
      <formula>AND(LEFT(G19,SEARCH(" ",G19)-1)="ANTH",$G$43=TRUE)</formula>
    </cfRule>
    <cfRule type="expression" dxfId="851" priority="944">
      <formula>AND(LEFT(G19,SEARCH(" ",G19)-1)="BUS",$G$42=TRUE)</formula>
    </cfRule>
    <cfRule type="expression" dxfId="850" priority="945">
      <formula>AND(LEFT(G19,SEARCH(" ",G19)-1)="EE",$G$41=TRUE)</formula>
    </cfRule>
    <cfRule type="expression" dxfId="849" priority="946">
      <formula>AND(LEFT(G19,SEARCH(" ",G19)-1)="CS",$G$41=TRUE)</formula>
    </cfRule>
  </conditionalFormatting>
  <conditionalFormatting sqref="K8:K10">
    <cfRule type="expression" dxfId="848" priority="665">
      <formula>AND(LEFT(K8,LEN(K8)-4)="SOC 010",$Q$49=TRUE)</formula>
    </cfRule>
    <cfRule type="expression" dxfId="847" priority="666">
      <formula>AND(LEFT(K8,LEN(K8)-4)="SOC 002F",$Q$48=TRUE)</formula>
    </cfRule>
    <cfRule type="expression" dxfId="846" priority="667">
      <formula>AND(LEFT(K8,LEN(K8)-4)="SOC 001",$Q$47=TRUE)</formula>
    </cfRule>
    <cfRule type="expression" dxfId="845" priority="668">
      <formula>AND(LEFT(K8,LEN(K8)-4)="RLST 012",$Q$46=TRUE)</formula>
    </cfRule>
    <cfRule type="expression" dxfId="844" priority="669">
      <formula>AND(LEFT(K8,LEN(K8)-4)="PSYC 002",$Q$45=TRUE)</formula>
    </cfRule>
    <cfRule type="expression" dxfId="843" priority="670">
      <formula>AND(LEFT(K8,LEN(K8)-4)="PSYC 001",$Q$44=TRUE)</formula>
    </cfRule>
    <cfRule type="expression" dxfId="842" priority="671">
      <formula>AND(LEFT(K8,LEN(K8)-4)="POSC 020",$Q$43=TRUE)</formula>
    </cfRule>
    <cfRule type="expression" dxfId="841" priority="672">
      <formula>AND(LEFT(K8,LEN(K8)-4)="POSC 015",$Q$42=TRUE)</formula>
    </cfRule>
    <cfRule type="expression" dxfId="840" priority="673">
      <formula>AND(LEFT(K8,LEN(K8)-4)="POSC 010",$Q$41=TRUE)</formula>
    </cfRule>
    <cfRule type="expression" dxfId="839" priority="674">
      <formula>AND(LEFT(K8,LEN(K8)-4)="POSC 005W",$P$49=TRUE)</formula>
    </cfRule>
    <cfRule type="expression" dxfId="838" priority="675">
      <formula>AND(LEFT(K8,LEN(K8)-4)="PHYS 040C",$P$48=TRUE)</formula>
    </cfRule>
    <cfRule type="expression" dxfId="837" priority="676">
      <formula>AND(LEFT(K8,LEN(K8)-4)="PHYS 040A",$P$47=TRUE)</formula>
    </cfRule>
    <cfRule type="expression" dxfId="836" priority="677">
      <formula>AND(LEFT(K8,LEN(K8)-4)="PHIL 009",$P$46=TRUE)</formula>
    </cfRule>
    <cfRule type="expression" dxfId="835" priority="678">
      <formula>AND(LEFT(K8,LEN(K8)-4)="PHIL 001",$P$45=TRUE)</formula>
    </cfRule>
    <cfRule type="expression" dxfId="834" priority="679">
      <formula>AND(LEFT(K8,LEN(K8)-4)="MCS 001",$P$44=TRUE)</formula>
    </cfRule>
    <cfRule type="expression" dxfId="833" priority="680">
      <formula>AND(LEFT(K8,LEN(K8)-4)="MATH 022",$P$43=TRUE)</formula>
    </cfRule>
    <cfRule type="expression" dxfId="832" priority="681">
      <formula>AND(LEFT(K8,LEN(K8)-4)="MATH 009C",$P$42=TRUE)</formula>
    </cfRule>
    <cfRule type="expression" dxfId="831" priority="682">
      <formula>AND(LEFT(K8,LEN(K8)-4)="MATH 009B",$P$41=TRUE)</formula>
    </cfRule>
    <cfRule type="expression" dxfId="830" priority="683">
      <formula>AND(LEFT(K8,LEN(K8)-4)="MATH 009A",$O$49=TRUE)</formula>
    </cfRule>
    <cfRule type="expression" dxfId="829" priority="684">
      <formula>AND(LEFT(K8,LEN(K8)-4)="MATH 007B",$O$48=TRUE)</formula>
    </cfRule>
    <cfRule type="expression" dxfId="828" priority="685">
      <formula>AND(LEFT(K8,LEN(K8)-4)="MATH 007A",$O$47=TRUE)</formula>
    </cfRule>
    <cfRule type="expression" dxfId="827" priority="686">
      <formula>AND(LEFT(K8,LEN(K8)-4)="MATH 006B",$O$46=TRUE)</formula>
    </cfRule>
    <cfRule type="expression" dxfId="826" priority="687">
      <formula>AND(LEFT(K8,LEN(K8)-4)="MATH 006A",$O$45=TRUE)</formula>
    </cfRule>
    <cfRule type="expression" dxfId="825" priority="688">
      <formula>AND(LEFT(K8,LEN(K8)-4)="MATH 005",$O$44=TRUE)</formula>
    </cfRule>
    <cfRule type="expression" dxfId="824" priority="689">
      <formula>AND(LEFT(K8,LEN(K8)-4)="MATH 004",$O$43=TRUE)</formula>
    </cfRule>
    <cfRule type="expression" dxfId="823" priority="690">
      <formula>AND(LEFT(K8,LEN(K8)-4)="HIST 020",$O$42=TRUE)</formula>
    </cfRule>
    <cfRule type="expression" dxfId="822" priority="691">
      <formula>AND(LEFT(K8,LEN(K8)-4)="HIST 015",$O$41=TRUE)</formula>
    </cfRule>
    <cfRule type="expression" dxfId="821" priority="692">
      <formula>AND(LEFT(K8,LEN(K8)-4)="HIST 010",$N$49=TRUE)</formula>
    </cfRule>
    <cfRule type="expression" dxfId="820" priority="693">
      <formula>AND(LEFT(K8,LEN(K8)-4)="GSST 001S",$N$48=TRUE)</formula>
    </cfRule>
    <cfRule type="expression" dxfId="819" priority="694">
      <formula>AND(LEFT(K8,LEN(K8)-4)="ETST 003",$N$47=TRUE)</formula>
    </cfRule>
    <cfRule type="expression" dxfId="818" priority="695">
      <formula>AND(LEFT(K8,LEN(K8)-4)="ETST 002",$N$46=TRUE)</formula>
    </cfRule>
    <cfRule type="expression" dxfId="817" priority="696">
      <formula>AND(LEFT(K8,LEN(K8)-4)="ETST 001",$N$45=TRUE)</formula>
    </cfRule>
    <cfRule type="expression" dxfId="816" priority="697">
      <formula>AND(LEFT(K8,LEN(K8)-4)="ENSC 001",$N$44=TRUE)</formula>
    </cfRule>
    <cfRule type="expression" dxfId="815" priority="698">
      <formula>AND(LEFT(K8,LEN(K8)-4)="EE 001A",$N$43=TRUE)</formula>
    </cfRule>
    <cfRule type="expression" dxfId="814" priority="699">
      <formula>AND(LEFT(K8,LEN(K8)-4)="EDUC 010",$N$42=TRUE)</formula>
    </cfRule>
    <cfRule type="expression" dxfId="813" priority="700">
      <formula>AND(LEFT(K8,LEN(K8)-4)="EDUC 005",$N$41=TRUE)</formula>
    </cfRule>
    <cfRule type="expression" dxfId="812" priority="701">
      <formula>AND(LEFT(K8,LEN(K8)-4)="ECON 003",$M$49=TRUE)</formula>
    </cfRule>
    <cfRule type="expression" dxfId="811" priority="702">
      <formula>AND(LEFT(K8,LEN(K8)-4)="ECON 002",$M$48=TRUE)</formula>
    </cfRule>
    <cfRule type="expression" dxfId="810" priority="703">
      <formula>AND(LEFT(K8,LEN(K8)-4)="CS 061",$M$47=TRUE)</formula>
    </cfRule>
    <cfRule type="expression" dxfId="809" priority="704">
      <formula>AND(LEFT(K8,LEN(K8)-4)="CS 012",$M$46=TRUE)</formula>
    </cfRule>
    <cfRule type="expression" dxfId="808" priority="705">
      <formula>AND(LEFT(K8,LEN(K8)-4)="CS 010",$M$45=TRUE)</formula>
    </cfRule>
    <cfRule type="expression" dxfId="807" priority="706">
      <formula>AND(LEFT(K8,LEN(K8)-4)="CS 008",$M$44=TRUE)</formula>
    </cfRule>
    <cfRule type="expression" dxfId="806" priority="707">
      <formula>AND(LEFT(K8,LEN(K8)-4)="CS 006",$M$43=TRUE)</formula>
    </cfRule>
    <cfRule type="expression" dxfId="805" priority="708">
      <formula>AND(LEFT(K8,LEN(K8)-4)="CS 005",$M$42=TRUE)</formula>
    </cfRule>
    <cfRule type="expression" dxfId="804" priority="709">
      <formula>AND(LEFT(K8,LEN(K8)-4)="CHEM 001W",$M$41=TRUE)</formula>
    </cfRule>
    <cfRule type="expression" dxfId="803" priority="710">
      <formula>AND(LEFT(K8,LEN(K8)-4)="CHEM 001C",$L$49=TRUE)</formula>
    </cfRule>
    <cfRule type="expression" dxfId="802" priority="711">
      <formula>AND(LEFT(K8,LEN(K8)-4)="CHEM 001A",$L$48=TRUE)</formula>
    </cfRule>
    <cfRule type="expression" dxfId="801" priority="712">
      <formula>AND(LEFT(K8,LEN(K8)-4)="BUS 010",$L$47=TRUE)</formula>
    </cfRule>
    <cfRule type="expression" dxfId="800" priority="713">
      <formula>AND(LEFT(K8,LEN(K8)-4)="BIOL 005C",$L$46=TRUE)</formula>
    </cfRule>
    <cfRule type="expression" dxfId="799" priority="714">
      <formula>AND(LEFT(K8,LEN(K8)-4)="BIOL 005B",$L$45=TRUE)</formula>
    </cfRule>
    <cfRule type="expression" dxfId="798" priority="715">
      <formula>AND(LEFT(K8,LEN(K8)-4)="BIOL 005A",$L$44=TRUE)</formula>
    </cfRule>
    <cfRule type="expression" dxfId="797" priority="716">
      <formula>AND(LEFT(K8,LEN(K8)-4)="ANTH 005",$L$43=TRUE)</formula>
    </cfRule>
    <cfRule type="expression" dxfId="796" priority="717">
      <formula>AND(LEFT(K8,LEN(K8)-4)="ANTH 002",$L$42=TRUE)</formula>
    </cfRule>
    <cfRule type="expression" dxfId="795" priority="718">
      <formula>AND(LEFT(K8,LEN(K8)-4)="ANTH 001",$L$41=TRUE)</formula>
    </cfRule>
    <cfRule type="expression" dxfId="794" priority="719">
      <formula>AND(LEFT(K8,SEARCH(" ",K8)-1)="SOC",$K$45=TRUE)</formula>
    </cfRule>
    <cfRule type="expression" dxfId="793" priority="720">
      <formula>AND(LEFT(K8,SEARCH(" ",K8)-1)="RLST",$K$44=TRUE)</formula>
    </cfRule>
    <cfRule type="expression" dxfId="792" priority="721">
      <formula>AND(LEFT(K8,SEARCH(" ",K8)-1)="PSYC",$K$43=TRUE)</formula>
    </cfRule>
    <cfRule type="expression" dxfId="791" priority="722">
      <formula>AND(LEFT(K8,SEARCH(" ",K8)-1)="POSC",$K$42=TRUE)</formula>
    </cfRule>
    <cfRule type="expression" dxfId="790" priority="723">
      <formula>AND(LEFT(K8,SEARCH(" ",K8)-1)="PHYS",$K$41=TRUE)</formula>
    </cfRule>
    <cfRule type="expression" dxfId="789" priority="724">
      <formula>AND(LEFT(K8,SEARCH(" ",K8)-1)="PHIL",$J$45=TRUE)</formula>
    </cfRule>
    <cfRule type="expression" dxfId="788" priority="725">
      <formula>AND(LEFT(K8,SEARCH(" ",K8)-1)="MCS",$J$44=TRUE)</formula>
    </cfRule>
    <cfRule type="expression" dxfId="787" priority="726">
      <formula>AND(LEFT(K8,SEARCH(" ",K8)-1)="MATH",$J$43=TRUE)</formula>
    </cfRule>
    <cfRule type="expression" dxfId="786" priority="727">
      <formula>AND(LEFT(K8,SEARCH(" ",K8)-1)="HIST",$J$42=TRUE)</formula>
    </cfRule>
    <cfRule type="expression" dxfId="785" priority="728">
      <formula>AND(LEFT(K8,SEARCH(" ",K8)-1)="GSST",$J$41=TRUE)</formula>
    </cfRule>
    <cfRule type="expression" dxfId="784" priority="729">
      <formula>AND(LEFT(K8,SEARCH(" ",K8)-1)="ETST",$I$45=TRUE)</formula>
    </cfRule>
    <cfRule type="expression" dxfId="783" priority="730">
      <formula>AND(LEFT(K8,SEARCH(" ",K8)-1)="ENSC",$I$44=TRUE)</formula>
    </cfRule>
    <cfRule type="expression" dxfId="782" priority="731">
      <formula>AND(LEFT(K8,SEARCH(" ",K8)-1)="EE",$I$43=TRUE)</formula>
    </cfRule>
    <cfRule type="expression" dxfId="781" priority="732">
      <formula>AND(LEFT(K8,SEARCH(" ",K8)-1)="EDUC",$I$42=TRUE)</formula>
    </cfRule>
    <cfRule type="expression" dxfId="780" priority="733">
      <formula>AND(LEFT(K8,SEARCH(" ",K8)-1)="ECON",$I$41=TRUE)</formula>
    </cfRule>
    <cfRule type="expression" dxfId="779" priority="734">
      <formula>AND(LEFT(K8,SEARCH(" ",K8)-1)="CS",$H$45=TRUE)</formula>
    </cfRule>
    <cfRule type="expression" dxfId="778" priority="735">
      <formula>AND(LEFT(K8,SEARCH(" ",K8)-1)="CHEM",$H$44=TRUE)</formula>
    </cfRule>
    <cfRule type="expression" dxfId="777" priority="736">
      <formula>AND(LEFT(K8,SEARCH(" ",K8)-1)="BUS",$H$43=TRUE)</formula>
    </cfRule>
    <cfRule type="expression" dxfId="776" priority="737">
      <formula>AND(LEFT(K8,SEARCH(" ",K8)-1)="BIOL",$H$42=TRUE)</formula>
    </cfRule>
    <cfRule type="expression" dxfId="775" priority="738">
      <formula>AND(LEFT(K8,SEARCH(" ",K8)-1)="ANTH",$H$41=TRUE)</formula>
    </cfRule>
    <cfRule type="expression" dxfId="774" priority="739">
      <formula>AND(LEFT(K8,SEARCH(" ",K8)-1)="EDUC",$G$45=TRUE)</formula>
    </cfRule>
    <cfRule type="expression" dxfId="773" priority="740">
      <formula>AND(LEFT(K8,SEARCH(" ",K8)-1)="PHYS",$G$44=TRUE)</formula>
    </cfRule>
    <cfRule type="expression" dxfId="772" priority="741">
      <formula>AND(LEFT(K8,SEARCH(" ",K8)-1)="MATH",$G$44=TRUE)</formula>
    </cfRule>
    <cfRule type="expression" dxfId="771" priority="742">
      <formula>AND(LEFT(K8,SEARCH(" ",K8)-1)="ENSC",$G$44=TRUE)</formula>
    </cfRule>
    <cfRule type="expression" dxfId="770" priority="743">
      <formula>AND(LEFT(K8,SEARCH(" ",K8)-1)="CHEM",$G$44=TRUE)</formula>
    </cfRule>
    <cfRule type="expression" dxfId="769" priority="744">
      <formula>AND(LEFT(K8,SEARCH(" ",K8)-1)="BIOL",$G$44=TRUE)</formula>
    </cfRule>
    <cfRule type="expression" dxfId="768" priority="745">
      <formula>AND(LEFT(K8,SEARCH(" ",K8)-1)="SOC",$G$43=TRUE)</formula>
    </cfRule>
    <cfRule type="expression" dxfId="767" priority="746">
      <formula>AND(LEFT(K8,SEARCH(" ",K8)-1)="RLST",$G$43=TRUE)</formula>
    </cfRule>
    <cfRule type="expression" dxfId="766" priority="747">
      <formula>AND(LEFT(K8,SEARCH(" ",K8)-1)="PSYC",$G$43=TRUE)</formula>
    </cfRule>
    <cfRule type="expression" dxfId="765" priority="748">
      <formula>AND(LEFT(K8,SEARCH(" ",K8)-1)="POSC",$G$43=TRUE)</formula>
    </cfRule>
    <cfRule type="expression" dxfId="764" priority="749">
      <formula>AND(LEFT(K8,SEARCH(" ",K8)-1)="PHIL",$G$43=TRUE)</formula>
    </cfRule>
    <cfRule type="expression" dxfId="763" priority="750">
      <formula>AND(LEFT(K8,SEARCH(" ",K8)-1)="MCS",$G$43=TRUE)</formula>
    </cfRule>
    <cfRule type="expression" dxfId="762" priority="751">
      <formula>AND(LEFT(K8,SEARCH(" ",K8)-1)="HIST",$G$43=TRUE)</formula>
    </cfRule>
    <cfRule type="expression" dxfId="761" priority="752">
      <formula>AND(LEFT(K8,SEARCH(" ",K8)-1)="GSST",$G$43=TRUE)</formula>
    </cfRule>
    <cfRule type="expression" dxfId="760" priority="753">
      <formula>AND(LEFT(K8,SEARCH(" ",K8)-1)="ETST",$G$43=TRUE)</formula>
    </cfRule>
    <cfRule type="expression" dxfId="759" priority="754">
      <formula>AND(LEFT(K8,SEARCH(" ",K8)-1)="ECON",$G$43=TRUE)</formula>
    </cfRule>
    <cfRule type="expression" dxfId="758" priority="755">
      <formula>AND(LEFT(K8,SEARCH(" ",K8)-1)="ANTH",$G$43=TRUE)</formula>
    </cfRule>
    <cfRule type="expression" dxfId="757" priority="756">
      <formula>AND(LEFT(K8,SEARCH(" ",K8)-1)="BUS",$G$42=TRUE)</formula>
    </cfRule>
    <cfRule type="expression" dxfId="756" priority="757">
      <formula>AND(LEFT(K8,SEARCH(" ",K8)-1)="EE",$G$41=TRUE)</formula>
    </cfRule>
    <cfRule type="expression" dxfId="755" priority="758">
      <formula>AND(LEFT(K8,SEARCH(" ",K8)-1)="CS",$G$41=TRUE)</formula>
    </cfRule>
  </conditionalFormatting>
  <conditionalFormatting sqref="E21:E22">
    <cfRule type="expression" dxfId="754" priority="571">
      <formula>AND(LEFT(E21,LEN(E21)-4)="SOC 010",$Q$49=TRUE)</formula>
    </cfRule>
    <cfRule type="expression" dxfId="753" priority="572">
      <formula>AND(LEFT(E21,LEN(E21)-4)="SOC 002F",$Q$48=TRUE)</formula>
    </cfRule>
    <cfRule type="expression" dxfId="752" priority="573">
      <formula>AND(LEFT(E21,LEN(E21)-4)="SOC 001",$Q$47=TRUE)</formula>
    </cfRule>
    <cfRule type="expression" dxfId="751" priority="574">
      <formula>AND(LEFT(E21,LEN(E21)-4)="RLST 012",$Q$46=TRUE)</formula>
    </cfRule>
    <cfRule type="expression" dxfId="750" priority="575">
      <formula>AND(LEFT(E21,LEN(E21)-4)="PSYC 002",$Q$45=TRUE)</formula>
    </cfRule>
    <cfRule type="expression" dxfId="749" priority="576">
      <formula>AND(LEFT(E21,LEN(E21)-4)="PSYC 001",$Q$44=TRUE)</formula>
    </cfRule>
    <cfRule type="expression" dxfId="748" priority="577">
      <formula>AND(LEFT(E21,LEN(E21)-4)="POSC 020",$Q$43=TRUE)</formula>
    </cfRule>
    <cfRule type="expression" dxfId="747" priority="578">
      <formula>AND(LEFT(E21,LEN(E21)-4)="POSC 015",$Q$42=TRUE)</formula>
    </cfRule>
    <cfRule type="expression" dxfId="746" priority="579">
      <formula>AND(LEFT(E21,LEN(E21)-4)="POSC 010",$Q$41=TRUE)</formula>
    </cfRule>
    <cfRule type="expression" dxfId="745" priority="580">
      <formula>AND(LEFT(E21,LEN(E21)-4)="POSC 005W",$P$49=TRUE)</formula>
    </cfRule>
    <cfRule type="expression" dxfId="744" priority="581">
      <formula>AND(LEFT(E21,LEN(E21)-4)="PHYS 040C",$P$48=TRUE)</formula>
    </cfRule>
    <cfRule type="expression" dxfId="743" priority="582">
      <formula>AND(LEFT(E21,LEN(E21)-4)="PHYS 040A",$P$47=TRUE)</formula>
    </cfRule>
    <cfRule type="expression" dxfId="742" priority="583">
      <formula>AND(LEFT(E21,LEN(E21)-4)="PHIL 009",$P$46=TRUE)</formula>
    </cfRule>
    <cfRule type="expression" dxfId="741" priority="584">
      <formula>AND(LEFT(E21,LEN(E21)-4)="PHIL 001",$P$45=TRUE)</formula>
    </cfRule>
    <cfRule type="expression" dxfId="740" priority="585">
      <formula>AND(LEFT(E21,LEN(E21)-4)="MCS 001",$P$44=TRUE)</formula>
    </cfRule>
    <cfRule type="expression" dxfId="739" priority="586">
      <formula>AND(LEFT(E21,LEN(E21)-4)="MATH 022",$P$43=TRUE)</formula>
    </cfRule>
    <cfRule type="expression" dxfId="738" priority="587">
      <formula>AND(LEFT(E21,LEN(E21)-4)="MATH 009C",$P$42=TRUE)</formula>
    </cfRule>
    <cfRule type="expression" dxfId="737" priority="588">
      <formula>AND(LEFT(E21,LEN(E21)-4)="MATH 009B",$P$41=TRUE)</formula>
    </cfRule>
    <cfRule type="expression" dxfId="736" priority="589">
      <formula>AND(LEFT(E21,LEN(E21)-4)="MATH 009A",$O$49=TRUE)</formula>
    </cfRule>
    <cfRule type="expression" dxfId="735" priority="590">
      <formula>AND(LEFT(E21,LEN(E21)-4)="MATH 007B",$O$48=TRUE)</formula>
    </cfRule>
    <cfRule type="expression" dxfId="734" priority="591">
      <formula>AND(LEFT(E21,LEN(E21)-4)="MATH 007A",$O$47=TRUE)</formula>
    </cfRule>
    <cfRule type="expression" dxfId="733" priority="592">
      <formula>AND(LEFT(E21,LEN(E21)-4)="MATH 006B",$O$46=TRUE)</formula>
    </cfRule>
    <cfRule type="expression" dxfId="732" priority="593">
      <formula>AND(LEFT(E21,LEN(E21)-4)="MATH 006A",$O$45=TRUE)</formula>
    </cfRule>
    <cfRule type="expression" dxfId="731" priority="594">
      <formula>AND(LEFT(E21,LEN(E21)-4)="MATH 005",$O$44=TRUE)</formula>
    </cfRule>
    <cfRule type="expression" dxfId="730" priority="595">
      <formula>AND(LEFT(E21,LEN(E21)-4)="MATH 004",$O$43=TRUE)</formula>
    </cfRule>
    <cfRule type="expression" dxfId="729" priority="596">
      <formula>AND(LEFT(E21,LEN(E21)-4)="HIST 020",$O$42=TRUE)</formula>
    </cfRule>
    <cfRule type="expression" dxfId="728" priority="597">
      <formula>AND(LEFT(E21,LEN(E21)-4)="HIST 015",$O$41=TRUE)</formula>
    </cfRule>
    <cfRule type="expression" dxfId="727" priority="598">
      <formula>AND(LEFT(E21,LEN(E21)-4)="HIST 010",$N$49=TRUE)</formula>
    </cfRule>
    <cfRule type="expression" dxfId="726" priority="599">
      <formula>AND(LEFT(E21,LEN(E21)-4)="GSST 001S",$N$48=TRUE)</formula>
    </cfRule>
    <cfRule type="expression" dxfId="725" priority="600">
      <formula>AND(LEFT(E21,LEN(E21)-4)="ETST 003",$N$47=TRUE)</formula>
    </cfRule>
    <cfRule type="expression" dxfId="724" priority="601">
      <formula>AND(LEFT(E21,LEN(E21)-4)="ETST 002",$N$46=TRUE)</formula>
    </cfRule>
    <cfRule type="expression" dxfId="723" priority="602">
      <formula>AND(LEFT(E21,LEN(E21)-4)="ETST 001",$N$45=TRUE)</formula>
    </cfRule>
    <cfRule type="expression" dxfId="722" priority="603">
      <formula>AND(LEFT(E21,LEN(E21)-4)="ENSC 001",$N$44=TRUE)</formula>
    </cfRule>
    <cfRule type="expression" dxfId="721" priority="604">
      <formula>AND(LEFT(E21,LEN(E21)-4)="EE 001A",$N$43=TRUE)</formula>
    </cfRule>
    <cfRule type="expression" dxfId="720" priority="605">
      <formula>AND(LEFT(E21,LEN(E21)-4)="EDUC 010",$N$42=TRUE)</formula>
    </cfRule>
    <cfRule type="expression" dxfId="719" priority="606">
      <formula>AND(LEFT(E21,LEN(E21)-4)="EDUC 005",$N$41=TRUE)</formula>
    </cfRule>
    <cfRule type="expression" dxfId="718" priority="607">
      <formula>AND(LEFT(E21,LEN(E21)-4)="ECON 003",$M$49=TRUE)</formula>
    </cfRule>
    <cfRule type="expression" dxfId="717" priority="608">
      <formula>AND(LEFT(E21,LEN(E21)-4)="ECON 002",$M$48=TRUE)</formula>
    </cfRule>
    <cfRule type="expression" dxfId="716" priority="609">
      <formula>AND(LEFT(E21,LEN(E21)-4)="CS 061",$M$47=TRUE)</formula>
    </cfRule>
    <cfRule type="expression" dxfId="715" priority="610">
      <formula>AND(LEFT(E21,LEN(E21)-4)="CS 012",$M$46=TRUE)</formula>
    </cfRule>
    <cfRule type="expression" dxfId="714" priority="611">
      <formula>AND(LEFT(E21,LEN(E21)-4)="CS 010",$M$45=TRUE)</formula>
    </cfRule>
    <cfRule type="expression" dxfId="713" priority="612">
      <formula>AND(LEFT(E21,LEN(E21)-4)="CS 008",$M$44=TRUE)</formula>
    </cfRule>
    <cfRule type="expression" dxfId="712" priority="613">
      <formula>AND(LEFT(E21,LEN(E21)-4)="CS 006",$M$43=TRUE)</formula>
    </cfRule>
    <cfRule type="expression" dxfId="711" priority="614">
      <formula>AND(LEFT(E21,LEN(E21)-4)="CS 005",$M$42=TRUE)</formula>
    </cfRule>
    <cfRule type="expression" dxfId="710" priority="615">
      <formula>AND(LEFT(E21,LEN(E21)-4)="CHEM 001W",$M$41=TRUE)</formula>
    </cfRule>
    <cfRule type="expression" dxfId="709" priority="616">
      <formula>AND(LEFT(E21,LEN(E21)-4)="CHEM 001C",$L$49=TRUE)</formula>
    </cfRule>
    <cfRule type="expression" dxfId="708" priority="617">
      <formula>AND(LEFT(E21,LEN(E21)-4)="CHEM 001A",$L$48=TRUE)</formula>
    </cfRule>
    <cfRule type="expression" dxfId="707" priority="618">
      <formula>AND(LEFT(E21,LEN(E21)-4)="BUS 010",$L$47=TRUE)</formula>
    </cfRule>
    <cfRule type="expression" dxfId="706" priority="619">
      <formula>AND(LEFT(E21,LEN(E21)-4)="BIOL 005C",$L$46=TRUE)</formula>
    </cfRule>
    <cfRule type="expression" dxfId="705" priority="620">
      <formula>AND(LEFT(E21,LEN(E21)-4)="BIOL 005B",$L$45=TRUE)</formula>
    </cfRule>
    <cfRule type="expression" dxfId="704" priority="621">
      <formula>AND(LEFT(E21,LEN(E21)-4)="BIOL 005A",$L$44=TRUE)</formula>
    </cfRule>
    <cfRule type="expression" dxfId="703" priority="622">
      <formula>AND(LEFT(E21,LEN(E21)-4)="ANTH 005",$L$43=TRUE)</formula>
    </cfRule>
    <cfRule type="expression" dxfId="702" priority="623">
      <formula>AND(LEFT(E21,LEN(E21)-4)="ANTH 002",$L$42=TRUE)</formula>
    </cfRule>
    <cfRule type="expression" dxfId="701" priority="624">
      <formula>AND(LEFT(E21,LEN(E21)-4)="ANTH 001",$L$41=TRUE)</formula>
    </cfRule>
    <cfRule type="expression" dxfId="700" priority="625">
      <formula>AND(LEFT(E21,SEARCH(" ",E21)-1)="SOC",$K$45=TRUE)</formula>
    </cfRule>
    <cfRule type="expression" dxfId="699" priority="626">
      <formula>AND(LEFT(E21,SEARCH(" ",E21)-1)="RLST",$K$44=TRUE)</formula>
    </cfRule>
    <cfRule type="expression" dxfId="698" priority="627">
      <formula>AND(LEFT(E21,SEARCH(" ",E21)-1)="PSYC",$K$43=TRUE)</formula>
    </cfRule>
    <cfRule type="expression" dxfId="697" priority="628">
      <formula>AND(LEFT(E21,SEARCH(" ",E21)-1)="POSC",$K$42=TRUE)</formula>
    </cfRule>
    <cfRule type="expression" dxfId="696" priority="629">
      <formula>AND(LEFT(E21,SEARCH(" ",E21)-1)="PHYS",$K$41=TRUE)</formula>
    </cfRule>
    <cfRule type="expression" dxfId="695" priority="630">
      <formula>AND(LEFT(E21,SEARCH(" ",E21)-1)="PHIL",$J$45=TRUE)</formula>
    </cfRule>
    <cfRule type="expression" dxfId="694" priority="631">
      <formula>AND(LEFT(E21,SEARCH(" ",E21)-1)="MCS",$J$44=TRUE)</formula>
    </cfRule>
    <cfRule type="expression" dxfId="693" priority="632">
      <formula>AND(LEFT(E21,SEARCH(" ",E21)-1)="MATH",$J$43=TRUE)</formula>
    </cfRule>
    <cfRule type="expression" dxfId="692" priority="633">
      <formula>AND(LEFT(E21,SEARCH(" ",E21)-1)="HIST",$J$42=TRUE)</formula>
    </cfRule>
    <cfRule type="expression" dxfId="691" priority="634">
      <formula>AND(LEFT(E21,SEARCH(" ",E21)-1)="GSST",$J$41=TRUE)</formula>
    </cfRule>
    <cfRule type="expression" dxfId="690" priority="635">
      <formula>AND(LEFT(E21,SEARCH(" ",E21)-1)="ETST",$I$45=TRUE)</formula>
    </cfRule>
    <cfRule type="expression" dxfId="689" priority="636">
      <formula>AND(LEFT(E21,SEARCH(" ",E21)-1)="ENSC",$I$44=TRUE)</formula>
    </cfRule>
    <cfRule type="expression" dxfId="688" priority="637">
      <formula>AND(LEFT(E21,SEARCH(" ",E21)-1)="EE",$I$43=TRUE)</formula>
    </cfRule>
    <cfRule type="expression" dxfId="687" priority="638">
      <formula>AND(LEFT(E21,SEARCH(" ",E21)-1)="EDUC",$I$42=TRUE)</formula>
    </cfRule>
    <cfRule type="expression" dxfId="686" priority="639">
      <formula>AND(LEFT(E21,SEARCH(" ",E21)-1)="ECON",$I$41=TRUE)</formula>
    </cfRule>
    <cfRule type="expression" dxfId="685" priority="640">
      <formula>AND(LEFT(E21,SEARCH(" ",E21)-1)="CS",$H$45=TRUE)</formula>
    </cfRule>
    <cfRule type="expression" dxfId="684" priority="641">
      <formula>AND(LEFT(E21,SEARCH(" ",E21)-1)="CHEM",$H$44=TRUE)</formula>
    </cfRule>
    <cfRule type="expression" dxfId="683" priority="642">
      <formula>AND(LEFT(E21,SEARCH(" ",E21)-1)="BUS",$H$43=TRUE)</formula>
    </cfRule>
    <cfRule type="expression" dxfId="682" priority="643">
      <formula>AND(LEFT(E21,SEARCH(" ",E21)-1)="BIOL",$H$42=TRUE)</formula>
    </cfRule>
    <cfRule type="expression" dxfId="681" priority="644">
      <formula>AND(LEFT(E21,SEARCH(" ",E21)-1)="ANTH",$H$41=TRUE)</formula>
    </cfRule>
    <cfRule type="expression" dxfId="680" priority="645">
      <formula>AND(LEFT(E21,SEARCH(" ",E21)-1)="EDUC",$G$45=TRUE)</formula>
    </cfRule>
    <cfRule type="expression" dxfId="679" priority="646">
      <formula>AND(LEFT(E21,SEARCH(" ",E21)-1)="PHYS",$G$44=TRUE)</formula>
    </cfRule>
    <cfRule type="expression" dxfId="678" priority="647">
      <formula>AND(LEFT(E21,SEARCH(" ",E21)-1)="MATH",$G$44=TRUE)</formula>
    </cfRule>
    <cfRule type="expression" dxfId="677" priority="648">
      <formula>AND(LEFT(E21,SEARCH(" ",E21)-1)="ENSC",$G$44=TRUE)</formula>
    </cfRule>
    <cfRule type="expression" dxfId="676" priority="649">
      <formula>AND(LEFT(E21,SEARCH(" ",E21)-1)="CHEM",$G$44=TRUE)</formula>
    </cfRule>
    <cfRule type="expression" dxfId="675" priority="650">
      <formula>AND(LEFT(E21,SEARCH(" ",E21)-1)="BIOL",$G$44=TRUE)</formula>
    </cfRule>
    <cfRule type="expression" dxfId="674" priority="651">
      <formula>AND(LEFT(E21,SEARCH(" ",E21)-1)="SOC",$G$43=TRUE)</formula>
    </cfRule>
    <cfRule type="expression" dxfId="673" priority="652">
      <formula>AND(LEFT(E21,SEARCH(" ",E21)-1)="RLST",$G$43=TRUE)</formula>
    </cfRule>
    <cfRule type="expression" dxfId="672" priority="653">
      <formula>AND(LEFT(E21,SEARCH(" ",E21)-1)="PSYC",$G$43=TRUE)</formula>
    </cfRule>
    <cfRule type="expression" dxfId="671" priority="654">
      <formula>AND(LEFT(E21,SEARCH(" ",E21)-1)="POSC",$G$43=TRUE)</formula>
    </cfRule>
    <cfRule type="expression" dxfId="670" priority="655">
      <formula>AND(LEFT(E21,SEARCH(" ",E21)-1)="PHIL",$G$43=TRUE)</formula>
    </cfRule>
    <cfRule type="expression" dxfId="669" priority="656">
      <formula>AND(LEFT(E21,SEARCH(" ",E21)-1)="MCS",$G$43=TRUE)</formula>
    </cfRule>
    <cfRule type="expression" dxfId="668" priority="657">
      <formula>AND(LEFT(E21,SEARCH(" ",E21)-1)="HIST",$G$43=TRUE)</formula>
    </cfRule>
    <cfRule type="expression" dxfId="667" priority="658">
      <formula>AND(LEFT(E21,SEARCH(" ",E21)-1)="GSST",$G$43=TRUE)</formula>
    </cfRule>
    <cfRule type="expression" dxfId="666" priority="659">
      <formula>AND(LEFT(E21,SEARCH(" ",E21)-1)="ETST",$G$43=TRUE)</formula>
    </cfRule>
    <cfRule type="expression" dxfId="665" priority="660">
      <formula>AND(LEFT(E21,SEARCH(" ",E21)-1)="ECON",$G$43=TRUE)</formula>
    </cfRule>
    <cfRule type="expression" dxfId="664" priority="661">
      <formula>AND(LEFT(E21,SEARCH(" ",E21)-1)="ANTH",$G$43=TRUE)</formula>
    </cfRule>
    <cfRule type="expression" dxfId="663" priority="662">
      <formula>AND(LEFT(E21,SEARCH(" ",E21)-1)="BUS",$G$42=TRUE)</formula>
    </cfRule>
    <cfRule type="expression" dxfId="662" priority="663">
      <formula>AND(LEFT(E21,SEARCH(" ",E21)-1)="EE",$G$41=TRUE)</formula>
    </cfRule>
    <cfRule type="expression" dxfId="661" priority="664">
      <formula>AND(LEFT(E21,SEARCH(" ",E21)-1)="CS",$G$41=TRUE)</formula>
    </cfRule>
  </conditionalFormatting>
  <conditionalFormatting sqref="K21:K22">
    <cfRule type="expression" dxfId="660" priority="477">
      <formula>AND(LEFT(K21,LEN(K21)-4)="SOC 010",$Q$49=TRUE)</formula>
    </cfRule>
    <cfRule type="expression" dxfId="659" priority="478">
      <formula>AND(LEFT(K21,LEN(K21)-4)="SOC 002F",$Q$48=TRUE)</formula>
    </cfRule>
    <cfRule type="expression" dxfId="658" priority="479">
      <formula>AND(LEFT(K21,LEN(K21)-4)="SOC 001",$Q$47=TRUE)</formula>
    </cfRule>
    <cfRule type="expression" dxfId="657" priority="480">
      <formula>AND(LEFT(K21,LEN(K21)-4)="RLST 012",$Q$46=TRUE)</formula>
    </cfRule>
    <cfRule type="expression" dxfId="656" priority="481">
      <formula>AND(LEFT(K21,LEN(K21)-4)="PSYC 002",$Q$45=TRUE)</formula>
    </cfRule>
    <cfRule type="expression" dxfId="655" priority="482">
      <formula>AND(LEFT(K21,LEN(K21)-4)="PSYC 001",$Q$44=TRUE)</formula>
    </cfRule>
    <cfRule type="expression" dxfId="654" priority="483">
      <formula>AND(LEFT(K21,LEN(K21)-4)="POSC 020",$Q$43=TRUE)</formula>
    </cfRule>
    <cfRule type="expression" dxfId="653" priority="484">
      <formula>AND(LEFT(K21,LEN(K21)-4)="POSC 015",$Q$42=TRUE)</formula>
    </cfRule>
    <cfRule type="expression" dxfId="652" priority="485">
      <formula>AND(LEFT(K21,LEN(K21)-4)="POSC 010",$Q$41=TRUE)</formula>
    </cfRule>
    <cfRule type="expression" dxfId="651" priority="486">
      <formula>AND(LEFT(K21,LEN(K21)-4)="POSC 005W",$P$49=TRUE)</formula>
    </cfRule>
    <cfRule type="expression" dxfId="650" priority="487">
      <formula>AND(LEFT(K21,LEN(K21)-4)="PHYS 040C",$P$48=TRUE)</formula>
    </cfRule>
    <cfRule type="expression" dxfId="649" priority="488">
      <formula>AND(LEFT(K21,LEN(K21)-4)="PHYS 040A",$P$47=TRUE)</formula>
    </cfRule>
    <cfRule type="expression" dxfId="648" priority="489">
      <formula>AND(LEFT(K21,LEN(K21)-4)="PHIL 009",$P$46=TRUE)</formula>
    </cfRule>
    <cfRule type="expression" dxfId="647" priority="490">
      <formula>AND(LEFT(K21,LEN(K21)-4)="PHIL 001",$P$45=TRUE)</formula>
    </cfRule>
    <cfRule type="expression" dxfId="646" priority="491">
      <formula>AND(LEFT(K21,LEN(K21)-4)="MCS 001",$P$44=TRUE)</formula>
    </cfRule>
    <cfRule type="expression" dxfId="645" priority="492">
      <formula>AND(LEFT(K21,LEN(K21)-4)="MATH 022",$P$43=TRUE)</formula>
    </cfRule>
    <cfRule type="expression" dxfId="644" priority="493">
      <formula>AND(LEFT(K21,LEN(K21)-4)="MATH 009C",$P$42=TRUE)</formula>
    </cfRule>
    <cfRule type="expression" dxfId="643" priority="494">
      <formula>AND(LEFT(K21,LEN(K21)-4)="MATH 009B",$P$41=TRUE)</formula>
    </cfRule>
    <cfRule type="expression" dxfId="642" priority="495">
      <formula>AND(LEFT(K21,LEN(K21)-4)="MATH 009A",$O$49=TRUE)</formula>
    </cfRule>
    <cfRule type="expression" dxfId="641" priority="496">
      <formula>AND(LEFT(K21,LEN(K21)-4)="MATH 007B",$O$48=TRUE)</formula>
    </cfRule>
    <cfRule type="expression" dxfId="640" priority="497">
      <formula>AND(LEFT(K21,LEN(K21)-4)="MATH 007A",$O$47=TRUE)</formula>
    </cfRule>
    <cfRule type="expression" dxfId="639" priority="498">
      <formula>AND(LEFT(K21,LEN(K21)-4)="MATH 006B",$O$46=TRUE)</formula>
    </cfRule>
    <cfRule type="expression" dxfId="638" priority="499">
      <formula>AND(LEFT(K21,LEN(K21)-4)="MATH 006A",$O$45=TRUE)</formula>
    </cfRule>
    <cfRule type="expression" dxfId="637" priority="500">
      <formula>AND(LEFT(K21,LEN(K21)-4)="MATH 005",$O$44=TRUE)</formula>
    </cfRule>
    <cfRule type="expression" dxfId="636" priority="501">
      <formula>AND(LEFT(K21,LEN(K21)-4)="MATH 004",$O$43=TRUE)</formula>
    </cfRule>
    <cfRule type="expression" dxfId="635" priority="502">
      <formula>AND(LEFT(K21,LEN(K21)-4)="HIST 020",$O$42=TRUE)</formula>
    </cfRule>
    <cfRule type="expression" dxfId="634" priority="503">
      <formula>AND(LEFT(K21,LEN(K21)-4)="HIST 015",$O$41=TRUE)</formula>
    </cfRule>
    <cfRule type="expression" dxfId="633" priority="504">
      <formula>AND(LEFT(K21,LEN(K21)-4)="HIST 010",$N$49=TRUE)</formula>
    </cfRule>
    <cfRule type="expression" dxfId="632" priority="505">
      <formula>AND(LEFT(K21,LEN(K21)-4)="GSST 001S",$N$48=TRUE)</formula>
    </cfRule>
    <cfRule type="expression" dxfId="631" priority="506">
      <formula>AND(LEFT(K21,LEN(K21)-4)="ETST 003",$N$47=TRUE)</formula>
    </cfRule>
    <cfRule type="expression" dxfId="630" priority="507">
      <formula>AND(LEFT(K21,LEN(K21)-4)="ETST 002",$N$46=TRUE)</formula>
    </cfRule>
    <cfRule type="expression" dxfId="629" priority="508">
      <formula>AND(LEFT(K21,LEN(K21)-4)="ETST 001",$N$45=TRUE)</formula>
    </cfRule>
    <cfRule type="expression" dxfId="628" priority="509">
      <formula>AND(LEFT(K21,LEN(K21)-4)="ENSC 001",$N$44=TRUE)</formula>
    </cfRule>
    <cfRule type="expression" dxfId="627" priority="510">
      <formula>AND(LEFT(K21,LEN(K21)-4)="EE 001A",$N$43=TRUE)</formula>
    </cfRule>
    <cfRule type="expression" dxfId="626" priority="511">
      <formula>AND(LEFT(K21,LEN(K21)-4)="EDUC 010",$N$42=TRUE)</formula>
    </cfRule>
    <cfRule type="expression" dxfId="625" priority="512">
      <formula>AND(LEFT(K21,LEN(K21)-4)="EDUC 005",$N$41=TRUE)</formula>
    </cfRule>
    <cfRule type="expression" dxfId="624" priority="513">
      <formula>AND(LEFT(K21,LEN(K21)-4)="ECON 003",$M$49=TRUE)</formula>
    </cfRule>
    <cfRule type="expression" dxfId="623" priority="514">
      <formula>AND(LEFT(K21,LEN(K21)-4)="ECON 002",$M$48=TRUE)</formula>
    </cfRule>
    <cfRule type="expression" dxfId="622" priority="515">
      <formula>AND(LEFT(K21,LEN(K21)-4)="CS 061",$M$47=TRUE)</formula>
    </cfRule>
    <cfRule type="expression" dxfId="621" priority="516">
      <formula>AND(LEFT(K21,LEN(K21)-4)="CS 012",$M$46=TRUE)</formula>
    </cfRule>
    <cfRule type="expression" dxfId="620" priority="517">
      <formula>AND(LEFT(K21,LEN(K21)-4)="CS 010",$M$45=TRUE)</formula>
    </cfRule>
    <cfRule type="expression" dxfId="619" priority="518">
      <formula>AND(LEFT(K21,LEN(K21)-4)="CS 008",$M$44=TRUE)</formula>
    </cfRule>
    <cfRule type="expression" dxfId="618" priority="519">
      <formula>AND(LEFT(K21,LEN(K21)-4)="CS 006",$M$43=TRUE)</formula>
    </cfRule>
    <cfRule type="expression" dxfId="617" priority="520">
      <formula>AND(LEFT(K21,LEN(K21)-4)="CS 005",$M$42=TRUE)</formula>
    </cfRule>
    <cfRule type="expression" dxfId="616" priority="521">
      <formula>AND(LEFT(K21,LEN(K21)-4)="CHEM 001W",$M$41=TRUE)</formula>
    </cfRule>
    <cfRule type="expression" dxfId="615" priority="522">
      <formula>AND(LEFT(K21,LEN(K21)-4)="CHEM 001C",$L$49=TRUE)</formula>
    </cfRule>
    <cfRule type="expression" dxfId="614" priority="523">
      <formula>AND(LEFT(K21,LEN(K21)-4)="CHEM 001A",$L$48=TRUE)</formula>
    </cfRule>
    <cfRule type="expression" dxfId="613" priority="524">
      <formula>AND(LEFT(K21,LEN(K21)-4)="BUS 010",$L$47=TRUE)</formula>
    </cfRule>
    <cfRule type="expression" dxfId="612" priority="525">
      <formula>AND(LEFT(K21,LEN(K21)-4)="BIOL 005C",$L$46=TRUE)</formula>
    </cfRule>
    <cfRule type="expression" dxfId="611" priority="526">
      <formula>AND(LEFT(K21,LEN(K21)-4)="BIOL 005B",$L$45=TRUE)</formula>
    </cfRule>
    <cfRule type="expression" dxfId="610" priority="527">
      <formula>AND(LEFT(K21,LEN(K21)-4)="BIOL 005A",$L$44=TRUE)</formula>
    </cfRule>
    <cfRule type="expression" dxfId="609" priority="528">
      <formula>AND(LEFT(K21,LEN(K21)-4)="ANTH 005",$L$43=TRUE)</formula>
    </cfRule>
    <cfRule type="expression" dxfId="608" priority="529">
      <formula>AND(LEFT(K21,LEN(K21)-4)="ANTH 002",$L$42=TRUE)</formula>
    </cfRule>
    <cfRule type="expression" dxfId="607" priority="530">
      <formula>AND(LEFT(K21,LEN(K21)-4)="ANTH 001",$L$41=TRUE)</formula>
    </cfRule>
    <cfRule type="expression" dxfId="606" priority="531">
      <formula>AND(LEFT(K21,SEARCH(" ",K21)-1)="SOC",$K$45=TRUE)</formula>
    </cfRule>
    <cfRule type="expression" dxfId="605" priority="532">
      <formula>AND(LEFT(K21,SEARCH(" ",K21)-1)="RLST",$K$44=TRUE)</formula>
    </cfRule>
    <cfRule type="expression" dxfId="604" priority="533">
      <formula>AND(LEFT(K21,SEARCH(" ",K21)-1)="PSYC",$K$43=TRUE)</formula>
    </cfRule>
    <cfRule type="expression" dxfId="603" priority="534">
      <formula>AND(LEFT(K21,SEARCH(" ",K21)-1)="POSC",$K$42=TRUE)</formula>
    </cfRule>
    <cfRule type="expression" dxfId="602" priority="535">
      <formula>AND(LEFT(K21,SEARCH(" ",K21)-1)="PHYS",$K$41=TRUE)</formula>
    </cfRule>
    <cfRule type="expression" dxfId="601" priority="536">
      <formula>AND(LEFT(K21,SEARCH(" ",K21)-1)="PHIL",$J$45=TRUE)</formula>
    </cfRule>
    <cfRule type="expression" dxfId="600" priority="537">
      <formula>AND(LEFT(K21,SEARCH(" ",K21)-1)="MCS",$J$44=TRUE)</formula>
    </cfRule>
    <cfRule type="expression" dxfId="599" priority="538">
      <formula>AND(LEFT(K21,SEARCH(" ",K21)-1)="MATH",$J$43=TRUE)</formula>
    </cfRule>
    <cfRule type="expression" dxfId="598" priority="539">
      <formula>AND(LEFT(K21,SEARCH(" ",K21)-1)="HIST",$J$42=TRUE)</formula>
    </cfRule>
    <cfRule type="expression" dxfId="597" priority="540">
      <formula>AND(LEFT(K21,SEARCH(" ",K21)-1)="GSST",$J$41=TRUE)</formula>
    </cfRule>
    <cfRule type="expression" dxfId="596" priority="541">
      <formula>AND(LEFT(K21,SEARCH(" ",K21)-1)="ETST",$I$45=TRUE)</formula>
    </cfRule>
    <cfRule type="expression" dxfId="595" priority="542">
      <formula>AND(LEFT(K21,SEARCH(" ",K21)-1)="ENSC",$I$44=TRUE)</formula>
    </cfRule>
    <cfRule type="expression" dxfId="594" priority="543">
      <formula>AND(LEFT(K21,SEARCH(" ",K21)-1)="EE",$I$43=TRUE)</formula>
    </cfRule>
    <cfRule type="expression" dxfId="593" priority="544">
      <formula>AND(LEFT(K21,SEARCH(" ",K21)-1)="EDUC",$I$42=TRUE)</formula>
    </cfRule>
    <cfRule type="expression" dxfId="592" priority="545">
      <formula>AND(LEFT(K21,SEARCH(" ",K21)-1)="ECON",$I$41=TRUE)</formula>
    </cfRule>
    <cfRule type="expression" dxfId="591" priority="546">
      <formula>AND(LEFT(K21,SEARCH(" ",K21)-1)="CS",$H$45=TRUE)</formula>
    </cfRule>
    <cfRule type="expression" dxfId="590" priority="547">
      <formula>AND(LEFT(K21,SEARCH(" ",K21)-1)="CHEM",$H$44=TRUE)</formula>
    </cfRule>
    <cfRule type="expression" dxfId="589" priority="548">
      <formula>AND(LEFT(K21,SEARCH(" ",K21)-1)="BUS",$H$43=TRUE)</formula>
    </cfRule>
    <cfRule type="expression" dxfId="588" priority="549">
      <formula>AND(LEFT(K21,SEARCH(" ",K21)-1)="BIOL",$H$42=TRUE)</formula>
    </cfRule>
    <cfRule type="expression" dxfId="587" priority="550">
      <formula>AND(LEFT(K21,SEARCH(" ",K21)-1)="ANTH",$H$41=TRUE)</formula>
    </cfRule>
    <cfRule type="expression" dxfId="586" priority="551">
      <formula>AND(LEFT(K21,SEARCH(" ",K21)-1)="EDUC",$G$45=TRUE)</formula>
    </cfRule>
    <cfRule type="expression" dxfId="585" priority="552">
      <formula>AND(LEFT(K21,SEARCH(" ",K21)-1)="PHYS",$G$44=TRUE)</formula>
    </cfRule>
    <cfRule type="expression" dxfId="584" priority="553">
      <formula>AND(LEFT(K21,SEARCH(" ",K21)-1)="MATH",$G$44=TRUE)</formula>
    </cfRule>
    <cfRule type="expression" dxfId="583" priority="554">
      <formula>AND(LEFT(K21,SEARCH(" ",K21)-1)="ENSC",$G$44=TRUE)</formula>
    </cfRule>
    <cfRule type="expression" dxfId="582" priority="555">
      <formula>AND(LEFT(K21,SEARCH(" ",K21)-1)="CHEM",$G$44=TRUE)</formula>
    </cfRule>
    <cfRule type="expression" dxfId="581" priority="556">
      <formula>AND(LEFT(K21,SEARCH(" ",K21)-1)="BIOL",$G$44=TRUE)</formula>
    </cfRule>
    <cfRule type="expression" dxfId="580" priority="557">
      <formula>AND(LEFT(K21,SEARCH(" ",K21)-1)="SOC",$G$43=TRUE)</formula>
    </cfRule>
    <cfRule type="expression" dxfId="579" priority="558">
      <formula>AND(LEFT(K21,SEARCH(" ",K21)-1)="RLST",$G$43=TRUE)</formula>
    </cfRule>
    <cfRule type="expression" dxfId="578" priority="559">
      <formula>AND(LEFT(K21,SEARCH(" ",K21)-1)="PSYC",$G$43=TRUE)</formula>
    </cfRule>
    <cfRule type="expression" dxfId="577" priority="560">
      <formula>AND(LEFT(K21,SEARCH(" ",K21)-1)="POSC",$G$43=TRUE)</formula>
    </cfRule>
    <cfRule type="expression" dxfId="576" priority="561">
      <formula>AND(LEFT(K21,SEARCH(" ",K21)-1)="PHIL",$G$43=TRUE)</formula>
    </cfRule>
    <cfRule type="expression" dxfId="575" priority="562">
      <formula>AND(LEFT(K21,SEARCH(" ",K21)-1)="MCS",$G$43=TRUE)</formula>
    </cfRule>
    <cfRule type="expression" dxfId="574" priority="563">
      <formula>AND(LEFT(K21,SEARCH(" ",K21)-1)="HIST",$G$43=TRUE)</formula>
    </cfRule>
    <cfRule type="expression" dxfId="573" priority="564">
      <formula>AND(LEFT(K21,SEARCH(" ",K21)-1)="GSST",$G$43=TRUE)</formula>
    </cfRule>
    <cfRule type="expression" dxfId="572" priority="565">
      <formula>AND(LEFT(K21,SEARCH(" ",K21)-1)="ETST",$G$43=TRUE)</formula>
    </cfRule>
    <cfRule type="expression" dxfId="571" priority="566">
      <formula>AND(LEFT(K21,SEARCH(" ",K21)-1)="ECON",$G$43=TRUE)</formula>
    </cfRule>
    <cfRule type="expression" dxfId="570" priority="567">
      <formula>AND(LEFT(K21,SEARCH(" ",K21)-1)="ANTH",$G$43=TRUE)</formula>
    </cfRule>
    <cfRule type="expression" dxfId="569" priority="568">
      <formula>AND(LEFT(K21,SEARCH(" ",K21)-1)="BUS",$G$42=TRUE)</formula>
    </cfRule>
    <cfRule type="expression" dxfId="568" priority="569">
      <formula>AND(LEFT(K21,SEARCH(" ",K21)-1)="EE",$G$41=TRUE)</formula>
    </cfRule>
    <cfRule type="expression" dxfId="567" priority="570">
      <formula>AND(LEFT(K21,SEARCH(" ",K21)-1)="CS",$G$41=TRUE)</formula>
    </cfRule>
  </conditionalFormatting>
  <conditionalFormatting sqref="C24:C26">
    <cfRule type="expression" dxfId="566" priority="383">
      <formula>AND(LEFT(C24,LEN(C24)-4)="SOC 010",$Q$49=TRUE)</formula>
    </cfRule>
    <cfRule type="expression" dxfId="565" priority="384">
      <formula>AND(LEFT(C24,LEN(C24)-4)="SOC 002F",$Q$48=TRUE)</formula>
    </cfRule>
    <cfRule type="expression" dxfId="564" priority="385">
      <formula>AND(LEFT(C24,LEN(C24)-4)="SOC 001",$Q$47=TRUE)</formula>
    </cfRule>
    <cfRule type="expression" dxfId="563" priority="386">
      <formula>AND(LEFT(C24,LEN(C24)-4)="RLST 012",$Q$46=TRUE)</formula>
    </cfRule>
    <cfRule type="expression" dxfId="562" priority="387">
      <formula>AND(LEFT(C24,LEN(C24)-4)="PSYC 002",$Q$45=TRUE)</formula>
    </cfRule>
    <cfRule type="expression" dxfId="561" priority="388">
      <formula>AND(LEFT(C24,LEN(C24)-4)="PSYC 001",$Q$44=TRUE)</formula>
    </cfRule>
    <cfRule type="expression" dxfId="560" priority="389">
      <formula>AND(LEFT(C24,LEN(C24)-4)="POSC 020",$Q$43=TRUE)</formula>
    </cfRule>
    <cfRule type="expression" dxfId="559" priority="390">
      <formula>AND(LEFT(C24,LEN(C24)-4)="POSC 015",$Q$42=TRUE)</formula>
    </cfRule>
    <cfRule type="expression" dxfId="558" priority="391">
      <formula>AND(LEFT(C24,LEN(C24)-4)="POSC 010",$Q$41=TRUE)</formula>
    </cfRule>
    <cfRule type="expression" dxfId="557" priority="392">
      <formula>AND(LEFT(C24,LEN(C24)-4)="POSC 005W",$P$49=TRUE)</formula>
    </cfRule>
    <cfRule type="expression" dxfId="556" priority="393">
      <formula>AND(LEFT(C24,LEN(C24)-4)="PHYS 040C",$P$48=TRUE)</formula>
    </cfRule>
    <cfRule type="expression" dxfId="555" priority="394">
      <formula>AND(LEFT(C24,LEN(C24)-4)="PHYS 040A",$P$47=TRUE)</formula>
    </cfRule>
    <cfRule type="expression" dxfId="554" priority="395">
      <formula>AND(LEFT(C24,LEN(C24)-4)="PHIL 009",$P$46=TRUE)</formula>
    </cfRule>
    <cfRule type="expression" dxfId="553" priority="396">
      <formula>AND(LEFT(C24,LEN(C24)-4)="PHIL 001",$P$45=TRUE)</formula>
    </cfRule>
    <cfRule type="expression" dxfId="552" priority="397">
      <formula>AND(LEFT(C24,LEN(C24)-4)="MCS 001",$P$44=TRUE)</formula>
    </cfRule>
    <cfRule type="expression" dxfId="551" priority="398">
      <formula>AND(LEFT(C24,LEN(C24)-4)="MATH 022",$P$43=TRUE)</formula>
    </cfRule>
    <cfRule type="expression" dxfId="550" priority="399">
      <formula>AND(LEFT(C24,LEN(C24)-4)="MATH 009C",$P$42=TRUE)</formula>
    </cfRule>
    <cfRule type="expression" dxfId="549" priority="400">
      <formula>AND(LEFT(C24,LEN(C24)-4)="MATH 009B",$P$41=TRUE)</formula>
    </cfRule>
    <cfRule type="expression" dxfId="548" priority="401">
      <formula>AND(LEFT(C24,LEN(C24)-4)="MATH 009A",$O$49=TRUE)</formula>
    </cfRule>
    <cfRule type="expression" dxfId="547" priority="402">
      <formula>AND(LEFT(C24,LEN(C24)-4)="MATH 007B",$O$48=TRUE)</formula>
    </cfRule>
    <cfRule type="expression" dxfId="546" priority="403">
      <formula>AND(LEFT(C24,LEN(C24)-4)="MATH 007A",$O$47=TRUE)</formula>
    </cfRule>
    <cfRule type="expression" dxfId="545" priority="404">
      <formula>AND(LEFT(C24,LEN(C24)-4)="MATH 006B",$O$46=TRUE)</formula>
    </cfRule>
    <cfRule type="expression" dxfId="544" priority="405">
      <formula>AND(LEFT(C24,LEN(C24)-4)="MATH 006A",$O$45=TRUE)</formula>
    </cfRule>
    <cfRule type="expression" dxfId="543" priority="406">
      <formula>AND(LEFT(C24,LEN(C24)-4)="MATH 005",$O$44=TRUE)</formula>
    </cfRule>
    <cfRule type="expression" dxfId="542" priority="407">
      <formula>AND(LEFT(C24,LEN(C24)-4)="MATH 004",$O$43=TRUE)</formula>
    </cfRule>
    <cfRule type="expression" dxfId="541" priority="408">
      <formula>AND(LEFT(C24,LEN(C24)-4)="HIST 020",$O$42=TRUE)</formula>
    </cfRule>
    <cfRule type="expression" dxfId="540" priority="409">
      <formula>AND(LEFT(C24,LEN(C24)-4)="HIST 015",$O$41=TRUE)</formula>
    </cfRule>
    <cfRule type="expression" dxfId="539" priority="410">
      <formula>AND(LEFT(C24,LEN(C24)-4)="HIST 010",$N$49=TRUE)</formula>
    </cfRule>
    <cfRule type="expression" dxfId="538" priority="411">
      <formula>AND(LEFT(C24,LEN(C24)-4)="GSST 001S",$N$48=TRUE)</formula>
    </cfRule>
    <cfRule type="expression" dxfId="537" priority="412">
      <formula>AND(LEFT(C24,LEN(C24)-4)="ETST 003",$N$47=TRUE)</formula>
    </cfRule>
    <cfRule type="expression" dxfId="536" priority="413">
      <formula>AND(LEFT(C24,LEN(C24)-4)="ETST 002",$N$46=TRUE)</formula>
    </cfRule>
    <cfRule type="expression" dxfId="535" priority="414">
      <formula>AND(LEFT(C24,LEN(C24)-4)="ETST 001",$N$45=TRUE)</formula>
    </cfRule>
    <cfRule type="expression" dxfId="534" priority="415">
      <formula>AND(LEFT(C24,LEN(C24)-4)="ENSC 001",$N$44=TRUE)</formula>
    </cfRule>
    <cfRule type="expression" dxfId="533" priority="416">
      <formula>AND(LEFT(C24,LEN(C24)-4)="EE 001A",$N$43=TRUE)</formula>
    </cfRule>
    <cfRule type="expression" dxfId="532" priority="417">
      <formula>AND(LEFT(C24,LEN(C24)-4)="EDUC 010",$N$42=TRUE)</formula>
    </cfRule>
    <cfRule type="expression" dxfId="531" priority="418">
      <formula>AND(LEFT(C24,LEN(C24)-4)="EDUC 005",$N$41=TRUE)</formula>
    </cfRule>
    <cfRule type="expression" dxfId="530" priority="419">
      <formula>AND(LEFT(C24,LEN(C24)-4)="ECON 003",$M$49=TRUE)</formula>
    </cfRule>
    <cfRule type="expression" dxfId="529" priority="420">
      <formula>AND(LEFT(C24,LEN(C24)-4)="ECON 002",$M$48=TRUE)</formula>
    </cfRule>
    <cfRule type="expression" dxfId="528" priority="421">
      <formula>AND(LEFT(C24,LEN(C24)-4)="CS 061",$M$47=TRUE)</formula>
    </cfRule>
    <cfRule type="expression" dxfId="527" priority="422">
      <formula>AND(LEFT(C24,LEN(C24)-4)="CS 012",$M$46=TRUE)</formula>
    </cfRule>
    <cfRule type="expression" dxfId="526" priority="423">
      <formula>AND(LEFT(C24,LEN(C24)-4)="CS 010",$M$45=TRUE)</formula>
    </cfRule>
    <cfRule type="expression" dxfId="525" priority="424">
      <formula>AND(LEFT(C24,LEN(C24)-4)="CS 008",$M$44=TRUE)</formula>
    </cfRule>
    <cfRule type="expression" dxfId="524" priority="425">
      <formula>AND(LEFT(C24,LEN(C24)-4)="CS 006",$M$43=TRUE)</formula>
    </cfRule>
    <cfRule type="expression" dxfId="523" priority="426">
      <formula>AND(LEFT(C24,LEN(C24)-4)="CS 005",$M$42=TRUE)</formula>
    </cfRule>
    <cfRule type="expression" dxfId="522" priority="427">
      <formula>AND(LEFT(C24,LEN(C24)-4)="CHEM 001W",$M$41=TRUE)</formula>
    </cfRule>
    <cfRule type="expression" dxfId="521" priority="428">
      <formula>AND(LEFT(C24,LEN(C24)-4)="CHEM 001C",$L$49=TRUE)</formula>
    </cfRule>
    <cfRule type="expression" dxfId="520" priority="429">
      <formula>AND(LEFT(C24,LEN(C24)-4)="CHEM 001A",$L$48=TRUE)</formula>
    </cfRule>
    <cfRule type="expression" dxfId="519" priority="430">
      <formula>AND(LEFT(C24,LEN(C24)-4)="BUS 010",$L$47=TRUE)</formula>
    </cfRule>
    <cfRule type="expression" dxfId="518" priority="431">
      <formula>AND(LEFT(C24,LEN(C24)-4)="BIOL 005C",$L$46=TRUE)</formula>
    </cfRule>
    <cfRule type="expression" dxfId="517" priority="432">
      <formula>AND(LEFT(C24,LEN(C24)-4)="BIOL 005B",$L$45=TRUE)</formula>
    </cfRule>
    <cfRule type="expression" dxfId="516" priority="433">
      <formula>AND(LEFT(C24,LEN(C24)-4)="BIOL 005A",$L$44=TRUE)</formula>
    </cfRule>
    <cfRule type="expression" dxfId="515" priority="434">
      <formula>AND(LEFT(C24,LEN(C24)-4)="ANTH 005",$L$43=TRUE)</formula>
    </cfRule>
    <cfRule type="expression" dxfId="514" priority="435">
      <formula>AND(LEFT(C24,LEN(C24)-4)="ANTH 002",$L$42=TRUE)</formula>
    </cfRule>
    <cfRule type="expression" dxfId="513" priority="436">
      <formula>AND(LEFT(C24,LEN(C24)-4)="ANTH 001",$L$41=TRUE)</formula>
    </cfRule>
    <cfRule type="expression" dxfId="512" priority="437">
      <formula>AND(LEFT(C24,SEARCH(" ",C24)-1)="SOC",$K$45=TRUE)</formula>
    </cfRule>
    <cfRule type="expression" dxfId="511" priority="438">
      <formula>AND(LEFT(C24,SEARCH(" ",C24)-1)="RLST",$K$44=TRUE)</formula>
    </cfRule>
    <cfRule type="expression" dxfId="510" priority="439">
      <formula>AND(LEFT(C24,SEARCH(" ",C24)-1)="PSYC",$K$43=TRUE)</formula>
    </cfRule>
    <cfRule type="expression" dxfId="509" priority="440">
      <formula>AND(LEFT(C24,SEARCH(" ",C24)-1)="POSC",$K$42=TRUE)</formula>
    </cfRule>
    <cfRule type="expression" dxfId="508" priority="441">
      <formula>AND(LEFT(C24,SEARCH(" ",C24)-1)="PHYS",$K$41=TRUE)</formula>
    </cfRule>
    <cfRule type="expression" dxfId="507" priority="442">
      <formula>AND(LEFT(C24,SEARCH(" ",C24)-1)="PHIL",$J$45=TRUE)</formula>
    </cfRule>
    <cfRule type="expression" dxfId="506" priority="443">
      <formula>AND(LEFT(C24,SEARCH(" ",C24)-1)="MCS",$J$44=TRUE)</formula>
    </cfRule>
    <cfRule type="expression" dxfId="505" priority="444">
      <formula>AND(LEFT(C24,SEARCH(" ",C24)-1)="MATH",$J$43=TRUE)</formula>
    </cfRule>
    <cfRule type="expression" dxfId="504" priority="445">
      <formula>AND(LEFT(C24,SEARCH(" ",C24)-1)="HIST",$J$42=TRUE)</formula>
    </cfRule>
    <cfRule type="expression" dxfId="503" priority="446">
      <formula>AND(LEFT(C24,SEARCH(" ",C24)-1)="GSST",$J$41=TRUE)</formula>
    </cfRule>
    <cfRule type="expression" dxfId="502" priority="447">
      <formula>AND(LEFT(C24,SEARCH(" ",C24)-1)="ETST",$I$45=TRUE)</formula>
    </cfRule>
    <cfRule type="expression" dxfId="501" priority="448">
      <formula>AND(LEFT(C24,SEARCH(" ",C24)-1)="ENSC",$I$44=TRUE)</formula>
    </cfRule>
    <cfRule type="expression" dxfId="500" priority="449">
      <formula>AND(LEFT(C24,SEARCH(" ",C24)-1)="EE",$I$43=TRUE)</formula>
    </cfRule>
    <cfRule type="expression" dxfId="499" priority="450">
      <formula>AND(LEFT(C24,SEARCH(" ",C24)-1)="EDUC",$I$42=TRUE)</formula>
    </cfRule>
    <cfRule type="expression" dxfId="498" priority="451">
      <formula>AND(LEFT(C24,SEARCH(" ",C24)-1)="ECON",$I$41=TRUE)</formula>
    </cfRule>
    <cfRule type="expression" dxfId="497" priority="452">
      <formula>AND(LEFT(C24,SEARCH(" ",C24)-1)="CS",$H$45=TRUE)</formula>
    </cfRule>
    <cfRule type="expression" dxfId="496" priority="453">
      <formula>AND(LEFT(C24,SEARCH(" ",C24)-1)="CHEM",$H$44=TRUE)</formula>
    </cfRule>
    <cfRule type="expression" dxfId="495" priority="454">
      <formula>AND(LEFT(C24,SEARCH(" ",C24)-1)="BUS",$H$43=TRUE)</formula>
    </cfRule>
    <cfRule type="expression" dxfId="494" priority="455">
      <formula>AND(LEFT(C24,SEARCH(" ",C24)-1)="BIOL",$H$42=TRUE)</formula>
    </cfRule>
    <cfRule type="expression" dxfId="493" priority="456">
      <formula>AND(LEFT(C24,SEARCH(" ",C24)-1)="ANTH",$H$41=TRUE)</formula>
    </cfRule>
    <cfRule type="expression" dxfId="492" priority="457">
      <formula>AND(LEFT(C24,SEARCH(" ",C24)-1)="EDUC",$G$45=TRUE)</formula>
    </cfRule>
    <cfRule type="expression" dxfId="491" priority="458">
      <formula>AND(LEFT(C24,SEARCH(" ",C24)-1)="PHYS",$G$44=TRUE)</formula>
    </cfRule>
    <cfRule type="expression" dxfId="490" priority="459">
      <formula>AND(LEFT(C24,SEARCH(" ",C24)-1)="MATH",$G$44=TRUE)</formula>
    </cfRule>
    <cfRule type="expression" dxfId="489" priority="460">
      <formula>AND(LEFT(C24,SEARCH(" ",C24)-1)="ENSC",$G$44=TRUE)</formula>
    </cfRule>
    <cfRule type="expression" dxfId="488" priority="461">
      <formula>AND(LEFT(C24,SEARCH(" ",C24)-1)="CHEM",$G$44=TRUE)</formula>
    </cfRule>
    <cfRule type="expression" dxfId="487" priority="462">
      <formula>AND(LEFT(C24,SEARCH(" ",C24)-1)="BIOL",$G$44=TRUE)</formula>
    </cfRule>
    <cfRule type="expression" dxfId="486" priority="463">
      <formula>AND(LEFT(C24,SEARCH(" ",C24)-1)="SOC",$G$43=TRUE)</formula>
    </cfRule>
    <cfRule type="expression" dxfId="485" priority="464">
      <formula>AND(LEFT(C24,SEARCH(" ",C24)-1)="RLST",$G$43=TRUE)</formula>
    </cfRule>
    <cfRule type="expression" dxfId="484" priority="465">
      <formula>AND(LEFT(C24,SEARCH(" ",C24)-1)="PSYC",$G$43=TRUE)</formula>
    </cfRule>
    <cfRule type="expression" dxfId="483" priority="466">
      <formula>AND(LEFT(C24,SEARCH(" ",C24)-1)="POSC",$G$43=TRUE)</formula>
    </cfRule>
    <cfRule type="expression" dxfId="482" priority="467">
      <formula>AND(LEFT(C24,SEARCH(" ",C24)-1)="PHIL",$G$43=TRUE)</formula>
    </cfRule>
    <cfRule type="expression" dxfId="481" priority="468">
      <formula>AND(LEFT(C24,SEARCH(" ",C24)-1)="MCS",$G$43=TRUE)</formula>
    </cfRule>
    <cfRule type="expression" dxfId="480" priority="469">
      <formula>AND(LEFT(C24,SEARCH(" ",C24)-1)="HIST",$G$43=TRUE)</formula>
    </cfRule>
    <cfRule type="expression" dxfId="479" priority="470">
      <formula>AND(LEFT(C24,SEARCH(" ",C24)-1)="GSST",$G$43=TRUE)</formula>
    </cfRule>
    <cfRule type="expression" dxfId="478" priority="471">
      <formula>AND(LEFT(C24,SEARCH(" ",C24)-1)="ETST",$G$43=TRUE)</formula>
    </cfRule>
    <cfRule type="expression" dxfId="477" priority="472">
      <formula>AND(LEFT(C24,SEARCH(" ",C24)-1)="ECON",$G$43=TRUE)</formula>
    </cfRule>
    <cfRule type="expression" dxfId="476" priority="473">
      <formula>AND(LEFT(C24,SEARCH(" ",C24)-1)="ANTH",$G$43=TRUE)</formula>
    </cfRule>
    <cfRule type="expression" dxfId="475" priority="474">
      <formula>AND(LEFT(C24,SEARCH(" ",C24)-1)="BUS",$G$42=TRUE)</formula>
    </cfRule>
    <cfRule type="expression" dxfId="474" priority="475">
      <formula>AND(LEFT(C24,SEARCH(" ",C24)-1)="EE",$G$41=TRUE)</formula>
    </cfRule>
    <cfRule type="expression" dxfId="473" priority="476">
      <formula>AND(LEFT(C24,SEARCH(" ",C24)-1)="CS",$G$41=TRUE)</formula>
    </cfRule>
  </conditionalFormatting>
  <conditionalFormatting sqref="H15">
    <cfRule type="expression" dxfId="472" priority="289">
      <formula>AND(LEFT(H15,LEN(H15)-4)="SOC 010",$Q$49=TRUE)</formula>
    </cfRule>
    <cfRule type="expression" dxfId="471" priority="290">
      <formula>AND(LEFT(H15,LEN(H15)-4)="SOC 002F",$Q$48=TRUE)</formula>
    </cfRule>
    <cfRule type="expression" dxfId="470" priority="291">
      <formula>AND(LEFT(H15,LEN(H15)-4)="SOC 001",$Q$47=TRUE)</formula>
    </cfRule>
    <cfRule type="expression" dxfId="469" priority="292">
      <formula>AND(LEFT(H15,LEN(H15)-4)="RLST 012",$Q$46=TRUE)</formula>
    </cfRule>
    <cfRule type="expression" dxfId="468" priority="293">
      <formula>AND(LEFT(H15,LEN(H15)-4)="PSYC 002",$Q$45=TRUE)</formula>
    </cfRule>
    <cfRule type="expression" dxfId="467" priority="294">
      <formula>AND(LEFT(H15,LEN(H15)-4)="PSYC 001",$Q$44=TRUE)</formula>
    </cfRule>
    <cfRule type="expression" dxfId="466" priority="295">
      <formula>AND(LEFT(H15,LEN(H15)-4)="POSC 020",$Q$43=TRUE)</formula>
    </cfRule>
    <cfRule type="expression" dxfId="465" priority="296">
      <formula>AND(LEFT(H15,LEN(H15)-4)="POSC 015",$Q$42=TRUE)</formula>
    </cfRule>
    <cfRule type="expression" dxfId="464" priority="297">
      <formula>AND(LEFT(H15,LEN(H15)-4)="POSC 010",$Q$41=TRUE)</formula>
    </cfRule>
    <cfRule type="expression" dxfId="463" priority="298">
      <formula>AND(LEFT(H15,LEN(H15)-4)="POSC 005W",$P$49=TRUE)</formula>
    </cfRule>
    <cfRule type="expression" dxfId="462" priority="299">
      <formula>AND(LEFT(H15,LEN(H15)-4)="PHYS 040C",$P$48=TRUE)</formula>
    </cfRule>
    <cfRule type="expression" dxfId="461" priority="300">
      <formula>AND(LEFT(H15,LEN(H15)-4)="PHYS 040A",$P$47=TRUE)</formula>
    </cfRule>
    <cfRule type="expression" dxfId="460" priority="301">
      <formula>AND(LEFT(H15,LEN(H15)-4)="PHIL 009",$P$46=TRUE)</formula>
    </cfRule>
    <cfRule type="expression" dxfId="459" priority="302">
      <formula>AND(LEFT(H15,LEN(H15)-4)="PHIL 001",$P$45=TRUE)</formula>
    </cfRule>
    <cfRule type="expression" dxfId="458" priority="303">
      <formula>AND(LEFT(H15,LEN(H15)-4)="MCS 001",$P$44=TRUE)</formula>
    </cfRule>
    <cfRule type="expression" dxfId="457" priority="304">
      <formula>AND(LEFT(H15,LEN(H15)-4)="MATH 022",$P$43=TRUE)</formula>
    </cfRule>
    <cfRule type="expression" dxfId="456" priority="305">
      <formula>AND(LEFT(H15,LEN(H15)-4)="MATH 009C",$P$42=TRUE)</formula>
    </cfRule>
    <cfRule type="expression" dxfId="455" priority="306">
      <formula>AND(LEFT(H15,LEN(H15)-4)="MATH 009B",$P$41=TRUE)</formula>
    </cfRule>
    <cfRule type="expression" dxfId="454" priority="307">
      <formula>AND(LEFT(H15,LEN(H15)-4)="MATH 009A",$O$49=TRUE)</formula>
    </cfRule>
    <cfRule type="expression" dxfId="453" priority="308">
      <formula>AND(LEFT(H15,LEN(H15)-4)="MATH 007B",$O$48=TRUE)</formula>
    </cfRule>
    <cfRule type="expression" dxfId="452" priority="309">
      <formula>AND(LEFT(H15,LEN(H15)-4)="MATH 007A",$O$47=TRUE)</formula>
    </cfRule>
    <cfRule type="expression" dxfId="451" priority="310">
      <formula>AND(LEFT(H15,LEN(H15)-4)="MATH 006B",$O$46=TRUE)</formula>
    </cfRule>
    <cfRule type="expression" dxfId="450" priority="311">
      <formula>AND(LEFT(H15,LEN(H15)-4)="MATH 006A",$O$45=TRUE)</formula>
    </cfRule>
    <cfRule type="expression" dxfId="449" priority="312">
      <formula>AND(LEFT(H15,LEN(H15)-4)="MATH 005",$O$44=TRUE)</formula>
    </cfRule>
    <cfRule type="expression" dxfId="448" priority="313">
      <formula>AND(LEFT(H15,LEN(H15)-4)="MATH 004",$O$43=TRUE)</formula>
    </cfRule>
    <cfRule type="expression" dxfId="447" priority="314">
      <formula>AND(LEFT(H15,LEN(H15)-4)="HIST 020",$O$42=TRUE)</formula>
    </cfRule>
    <cfRule type="expression" dxfId="446" priority="315">
      <formula>AND(LEFT(H15,LEN(H15)-4)="HIST 015",$O$41=TRUE)</formula>
    </cfRule>
    <cfRule type="expression" dxfId="445" priority="316">
      <formula>AND(LEFT(H15,LEN(H15)-4)="HIST 010",$N$49=TRUE)</formula>
    </cfRule>
    <cfRule type="expression" dxfId="444" priority="317">
      <formula>AND(LEFT(H15,LEN(H15)-4)="GSST 001S",$N$48=TRUE)</formula>
    </cfRule>
    <cfRule type="expression" dxfId="443" priority="318">
      <formula>AND(LEFT(H15,LEN(H15)-4)="ETST 003",$N$47=TRUE)</formula>
    </cfRule>
    <cfRule type="expression" dxfId="442" priority="319">
      <formula>AND(LEFT(H15,LEN(H15)-4)="ETST 002",$N$46=TRUE)</formula>
    </cfRule>
    <cfRule type="expression" dxfId="441" priority="320">
      <formula>AND(LEFT(H15,LEN(H15)-4)="ETST 001",$N$45=TRUE)</formula>
    </cfRule>
    <cfRule type="expression" dxfId="440" priority="321">
      <formula>AND(LEFT(H15,LEN(H15)-4)="ENSC 001",$N$44=TRUE)</formula>
    </cfRule>
    <cfRule type="expression" dxfId="439" priority="322">
      <formula>AND(LEFT(H15,LEN(H15)-4)="EE 001A",$N$43=TRUE)</formula>
    </cfRule>
    <cfRule type="expression" dxfId="438" priority="323">
      <formula>AND(LEFT(H15,LEN(H15)-4)="EDUC 010",$N$42=TRUE)</formula>
    </cfRule>
    <cfRule type="expression" dxfId="437" priority="324">
      <formula>AND(LEFT(H15,LEN(H15)-4)="EDUC 005",$N$41=TRUE)</formula>
    </cfRule>
    <cfRule type="expression" dxfId="436" priority="325">
      <formula>AND(LEFT(H15,LEN(H15)-4)="ECON 003",$M$49=TRUE)</formula>
    </cfRule>
    <cfRule type="expression" dxfId="435" priority="326">
      <formula>AND(LEFT(H15,LEN(H15)-4)="ECON 002",$M$48=TRUE)</formula>
    </cfRule>
    <cfRule type="expression" dxfId="434" priority="327">
      <formula>AND(LEFT(H15,LEN(H15)-4)="CS 061",$M$47=TRUE)</formula>
    </cfRule>
    <cfRule type="expression" dxfId="433" priority="328">
      <formula>AND(LEFT(H15,LEN(H15)-4)="CS 012",$M$46=TRUE)</formula>
    </cfRule>
    <cfRule type="expression" dxfId="432" priority="329">
      <formula>AND(LEFT(H15,LEN(H15)-4)="CS 010",$M$45=TRUE)</formula>
    </cfRule>
    <cfRule type="expression" dxfId="431" priority="330">
      <formula>AND(LEFT(H15,LEN(H15)-4)="CS 008",$M$44=TRUE)</formula>
    </cfRule>
    <cfRule type="expression" dxfId="430" priority="331">
      <formula>AND(LEFT(H15,LEN(H15)-4)="CS 006",$M$43=TRUE)</formula>
    </cfRule>
    <cfRule type="expression" dxfId="429" priority="332">
      <formula>AND(LEFT(H15,LEN(H15)-4)="CS 005",$M$42=TRUE)</formula>
    </cfRule>
    <cfRule type="expression" dxfId="428" priority="333">
      <formula>AND(LEFT(H15,LEN(H15)-4)="CHEM 001W",$M$41=TRUE)</formula>
    </cfRule>
    <cfRule type="expression" dxfId="427" priority="334">
      <formula>AND(LEFT(H15,LEN(H15)-4)="CHEM 001C",$L$49=TRUE)</formula>
    </cfRule>
    <cfRule type="expression" dxfId="426" priority="335">
      <formula>AND(LEFT(H15,LEN(H15)-4)="CHEM 001A",$L$48=TRUE)</formula>
    </cfRule>
    <cfRule type="expression" dxfId="425" priority="336">
      <formula>AND(LEFT(H15,LEN(H15)-4)="BUS 010",$L$47=TRUE)</formula>
    </cfRule>
    <cfRule type="expression" dxfId="424" priority="337">
      <formula>AND(LEFT(H15,LEN(H15)-4)="BIOL 005C",$L$46=TRUE)</formula>
    </cfRule>
    <cfRule type="expression" dxfId="423" priority="338">
      <formula>AND(LEFT(H15,LEN(H15)-4)="BIOL 005B",$L$45=TRUE)</formula>
    </cfRule>
    <cfRule type="expression" dxfId="422" priority="339">
      <formula>AND(LEFT(H15,LEN(H15)-4)="BIOL 005A",$L$44=TRUE)</formula>
    </cfRule>
    <cfRule type="expression" dxfId="421" priority="340">
      <formula>AND(LEFT(H15,LEN(H15)-4)="ANTH 005",$L$43=TRUE)</formula>
    </cfRule>
    <cfRule type="expression" dxfId="420" priority="341">
      <formula>AND(LEFT(H15,LEN(H15)-4)="ANTH 002",$L$42=TRUE)</formula>
    </cfRule>
    <cfRule type="expression" dxfId="419" priority="342">
      <formula>AND(LEFT(H15,LEN(H15)-4)="ANTH 001",$L$41=TRUE)</formula>
    </cfRule>
    <cfRule type="expression" dxfId="418" priority="343">
      <formula>AND(LEFT(H15,SEARCH(" ",H15)-1)="SOC",$K$45=TRUE)</formula>
    </cfRule>
    <cfRule type="expression" dxfId="417" priority="344">
      <formula>AND(LEFT(H15,SEARCH(" ",H15)-1)="RLST",$K$44=TRUE)</formula>
    </cfRule>
    <cfRule type="expression" dxfId="416" priority="345">
      <formula>AND(LEFT(H15,SEARCH(" ",H15)-1)="PSYC",$K$43=TRUE)</formula>
    </cfRule>
    <cfRule type="expression" dxfId="415" priority="346">
      <formula>AND(LEFT(H15,SEARCH(" ",H15)-1)="POSC",$K$42=TRUE)</formula>
    </cfRule>
    <cfRule type="expression" dxfId="414" priority="347">
      <formula>AND(LEFT(H15,SEARCH(" ",H15)-1)="PHYS",$K$41=TRUE)</formula>
    </cfRule>
    <cfRule type="expression" dxfId="413" priority="348">
      <formula>AND(LEFT(H15,SEARCH(" ",H15)-1)="PHIL",$J$45=TRUE)</formula>
    </cfRule>
    <cfRule type="expression" dxfId="412" priority="349">
      <formula>AND(LEFT(H15,SEARCH(" ",H15)-1)="MCS",$J$44=TRUE)</formula>
    </cfRule>
    <cfRule type="expression" dxfId="411" priority="350">
      <formula>AND(LEFT(H15,SEARCH(" ",H15)-1)="MATH",$J$43=TRUE)</formula>
    </cfRule>
    <cfRule type="expression" dxfId="410" priority="351">
      <formula>AND(LEFT(H15,SEARCH(" ",H15)-1)="HIST",$J$42=TRUE)</formula>
    </cfRule>
    <cfRule type="expression" dxfId="409" priority="352">
      <formula>AND(LEFT(H15,SEARCH(" ",H15)-1)="GSST",$J$41=TRUE)</formula>
    </cfRule>
    <cfRule type="expression" dxfId="408" priority="353">
      <formula>AND(LEFT(H15,SEARCH(" ",H15)-1)="ETST",$I$45=TRUE)</formula>
    </cfRule>
    <cfRule type="expression" dxfId="407" priority="354">
      <formula>AND(LEFT(H15,SEARCH(" ",H15)-1)="ENSC",$I$44=TRUE)</formula>
    </cfRule>
    <cfRule type="expression" dxfId="406" priority="355">
      <formula>AND(LEFT(H15,SEARCH(" ",H15)-1)="EE",$I$43=TRUE)</formula>
    </cfRule>
    <cfRule type="expression" dxfId="405" priority="356">
      <formula>AND(LEFT(H15,SEARCH(" ",H15)-1)="EDUC",$I$42=TRUE)</formula>
    </cfRule>
    <cfRule type="expression" dxfId="404" priority="357">
      <formula>AND(LEFT(H15,SEARCH(" ",H15)-1)="ECON",$I$41=TRUE)</formula>
    </cfRule>
    <cfRule type="expression" dxfId="403" priority="358">
      <formula>AND(LEFT(H15,SEARCH(" ",H15)-1)="CS",$H$45=TRUE)</formula>
    </cfRule>
    <cfRule type="expression" dxfId="402" priority="359">
      <formula>AND(LEFT(H15,SEARCH(" ",H15)-1)="CHEM",$H$44=TRUE)</formula>
    </cfRule>
    <cfRule type="expression" dxfId="401" priority="360">
      <formula>AND(LEFT(H15,SEARCH(" ",H15)-1)="BUS",$H$43=TRUE)</formula>
    </cfRule>
    <cfRule type="expression" dxfId="400" priority="361">
      <formula>AND(LEFT(H15,SEARCH(" ",H15)-1)="BIOL",$H$42=TRUE)</formula>
    </cfRule>
    <cfRule type="expression" dxfId="399" priority="362">
      <formula>AND(LEFT(H15,SEARCH(" ",H15)-1)="ANTH",$H$41=TRUE)</formula>
    </cfRule>
    <cfRule type="expression" dxfId="398" priority="363">
      <formula>AND(LEFT(H15,SEARCH(" ",H15)-1)="EDUC",$G$45=TRUE)</formula>
    </cfRule>
    <cfRule type="expression" dxfId="397" priority="364">
      <formula>AND(LEFT(H15,SEARCH(" ",H15)-1)="PHYS",$G$44=TRUE)</formula>
    </cfRule>
    <cfRule type="expression" dxfId="396" priority="365">
      <formula>AND(LEFT(H15,SEARCH(" ",H15)-1)="MATH",$G$44=TRUE)</formula>
    </cfRule>
    <cfRule type="expression" dxfId="395" priority="366">
      <formula>AND(LEFT(H15,SEARCH(" ",H15)-1)="ENSC",$G$44=TRUE)</formula>
    </cfRule>
    <cfRule type="expression" dxfId="394" priority="367">
      <formula>AND(LEFT(H15,SEARCH(" ",H15)-1)="CHEM",$G$44=TRUE)</formula>
    </cfRule>
    <cfRule type="expression" dxfId="393" priority="368">
      <formula>AND(LEFT(H15,SEARCH(" ",H15)-1)="BIOL",$G$44=TRUE)</formula>
    </cfRule>
    <cfRule type="expression" dxfId="392" priority="369">
      <formula>AND(LEFT(H15,SEARCH(" ",H15)-1)="SOC",$G$43=TRUE)</formula>
    </cfRule>
    <cfRule type="expression" dxfId="391" priority="370">
      <formula>AND(LEFT(H15,SEARCH(" ",H15)-1)="RLST",$G$43=TRUE)</formula>
    </cfRule>
    <cfRule type="expression" dxfId="390" priority="371">
      <formula>AND(LEFT(H15,SEARCH(" ",H15)-1)="PSYC",$G$43=TRUE)</formula>
    </cfRule>
    <cfRule type="expression" dxfId="389" priority="372">
      <formula>AND(LEFT(H15,SEARCH(" ",H15)-1)="POSC",$G$43=TRUE)</formula>
    </cfRule>
    <cfRule type="expression" dxfId="388" priority="373">
      <formula>AND(LEFT(H15,SEARCH(" ",H15)-1)="PHIL",$G$43=TRUE)</formula>
    </cfRule>
    <cfRule type="expression" dxfId="387" priority="374">
      <formula>AND(LEFT(H15,SEARCH(" ",H15)-1)="MCS",$G$43=TRUE)</formula>
    </cfRule>
    <cfRule type="expression" dxfId="386" priority="375">
      <formula>AND(LEFT(H15,SEARCH(" ",H15)-1)="HIST",$G$43=TRUE)</formula>
    </cfRule>
    <cfRule type="expression" dxfId="385" priority="376">
      <formula>AND(LEFT(H15,SEARCH(" ",H15)-1)="GSST",$G$43=TRUE)</formula>
    </cfRule>
    <cfRule type="expression" dxfId="384" priority="377">
      <formula>AND(LEFT(H15,SEARCH(" ",H15)-1)="ETST",$G$43=TRUE)</formula>
    </cfRule>
    <cfRule type="expression" dxfId="383" priority="378">
      <formula>AND(LEFT(H15,SEARCH(" ",H15)-1)="ECON",$G$43=TRUE)</formula>
    </cfRule>
    <cfRule type="expression" dxfId="382" priority="379">
      <formula>AND(LEFT(H15,SEARCH(" ",H15)-1)="ANTH",$G$43=TRUE)</formula>
    </cfRule>
    <cfRule type="expression" dxfId="381" priority="380">
      <formula>AND(LEFT(H15,SEARCH(" ",H15)-1)="BUS",$G$42=TRUE)</formula>
    </cfRule>
    <cfRule type="expression" dxfId="380" priority="381">
      <formula>AND(LEFT(H15,SEARCH(" ",H15)-1)="EE",$G$41=TRUE)</formula>
    </cfRule>
    <cfRule type="expression" dxfId="379" priority="382">
      <formula>AND(LEFT(H15,SEARCH(" ",H15)-1)="CS",$G$41=TRUE)</formula>
    </cfRule>
  </conditionalFormatting>
  <conditionalFormatting sqref="E6">
    <cfRule type="expression" dxfId="378" priority="200">
      <formula>AND(LEFT(E6,LEN(E6)-4)="PSYC 001",$Q$44=TRUE)</formula>
    </cfRule>
    <cfRule type="expression" dxfId="377" priority="201">
      <formula>AND(LEFT(E6,LEN(E6)-4)="POSC 020",$Q$43=TRUE)</formula>
    </cfRule>
    <cfRule type="expression" dxfId="376" priority="202">
      <formula>AND(LEFT(E6,LEN(E6)-4)="POSC 015",$Q$42=TRUE)</formula>
    </cfRule>
    <cfRule type="expression" dxfId="375" priority="203">
      <formula>AND(LEFT(E6,LEN(E6)-4)="POSC 010",$Q$41=TRUE)</formula>
    </cfRule>
    <cfRule type="expression" dxfId="374" priority="204">
      <formula>AND(LEFT(E6,LEN(E6)-4)="POSC 005W",$P$49=TRUE)</formula>
    </cfRule>
    <cfRule type="expression" dxfId="373" priority="205">
      <formula>AND(LEFT(E6,LEN(E6)-4)="PHYS 040C",$P$48=TRUE)</formula>
    </cfRule>
    <cfRule type="expression" dxfId="372" priority="206">
      <formula>AND(LEFT(E6,LEN(E6)-4)="PHYS 040A",$P$47=TRUE)</formula>
    </cfRule>
    <cfRule type="expression" dxfId="371" priority="207">
      <formula>AND(LEFT(E6,LEN(E6)-4)="PHIL 009",$P$46=TRUE)</formula>
    </cfRule>
    <cfRule type="expression" dxfId="370" priority="208">
      <formula>AND(LEFT(E6,LEN(E6)-4)="PHIL 001",$P$45=TRUE)</formula>
    </cfRule>
    <cfRule type="expression" dxfId="369" priority="209">
      <formula>AND(LEFT(E6,LEN(E6)-4)="MCS 001",$P$44=TRUE)</formula>
    </cfRule>
    <cfRule type="expression" dxfId="368" priority="210">
      <formula>AND(LEFT(E6,LEN(E6)-4)="MATH 022",$P$43=TRUE)</formula>
    </cfRule>
    <cfRule type="expression" dxfId="367" priority="211">
      <formula>AND(LEFT(E6,LEN(E6)-4)="MATH 009C",$P$42=TRUE)</formula>
    </cfRule>
    <cfRule type="expression" dxfId="366" priority="212">
      <formula>AND(LEFT(E6,LEN(E6)-4)="MATH 009B",$P$41=TRUE)</formula>
    </cfRule>
    <cfRule type="expression" dxfId="365" priority="213">
      <formula>AND(LEFT(E6,LEN(E6)-4)="MATH 009A",$O$49=TRUE)</formula>
    </cfRule>
    <cfRule type="expression" dxfId="364" priority="214">
      <formula>AND(LEFT(E6,LEN(E6)-4)="MATH 007B",$O$48=TRUE)</formula>
    </cfRule>
    <cfRule type="expression" dxfId="363" priority="215">
      <formula>AND(LEFT(E6,LEN(E6)-4)="MATH 007A",$O$47=TRUE)</formula>
    </cfRule>
    <cfRule type="expression" dxfId="362" priority="216">
      <formula>AND(LEFT(E6,LEN(E6)-4)="MATH 006B",$O$46=TRUE)</formula>
    </cfRule>
    <cfRule type="expression" dxfId="361" priority="217">
      <formula>AND(LEFT(E6,LEN(E6)-4)="MATH 006A",$O$45=TRUE)</formula>
    </cfRule>
    <cfRule type="expression" dxfId="360" priority="218">
      <formula>AND(LEFT(E6,LEN(E6)-4)="MATH 005",$O$44=TRUE)</formula>
    </cfRule>
    <cfRule type="expression" dxfId="359" priority="219">
      <formula>AND(LEFT(E6,LEN(E6)-4)="MATH 004",$O$43=TRUE)</formula>
    </cfRule>
    <cfRule type="expression" dxfId="358" priority="220">
      <formula>AND(LEFT(E6,LEN(E6)-4)="HIST 020",$O$42=TRUE)</formula>
    </cfRule>
    <cfRule type="expression" dxfId="357" priority="221">
      <formula>AND(LEFT(E6,LEN(E6)-4)="HIST 015",$O$41=TRUE)</formula>
    </cfRule>
    <cfRule type="expression" dxfId="356" priority="222">
      <formula>AND(LEFT(E6,LEN(E6)-4)="HIST 010",$N$49=TRUE)</formula>
    </cfRule>
    <cfRule type="expression" dxfId="355" priority="223">
      <formula>AND(LEFT(E6,LEN(E6)-4)="GSST 001S",$N$48=TRUE)</formula>
    </cfRule>
    <cfRule type="expression" dxfId="354" priority="224">
      <formula>AND(LEFT(E6,LEN(E6)-4)="ETST 003",$N$47=TRUE)</formula>
    </cfRule>
    <cfRule type="expression" dxfId="353" priority="225">
      <formula>AND(LEFT(E6,LEN(E6)-4)="ETST 002",$N$46=TRUE)</formula>
    </cfRule>
    <cfRule type="expression" dxfId="352" priority="226">
      <formula>AND(LEFT(E6,LEN(E6)-4)="ETST 001",$N$45=TRUE)</formula>
    </cfRule>
    <cfRule type="expression" dxfId="351" priority="227">
      <formula>AND(LEFT(E6,LEN(E6)-4)="ENSC 001",$N$44=TRUE)</formula>
    </cfRule>
    <cfRule type="expression" dxfId="350" priority="228">
      <formula>AND(LEFT(E6,LEN(E6)-4)="EE 001A",$N$43=TRUE)</formula>
    </cfRule>
    <cfRule type="expression" dxfId="349" priority="229">
      <formula>AND(LEFT(E6,LEN(E6)-4)="EDUC 010",$N$42=TRUE)</formula>
    </cfRule>
    <cfRule type="expression" dxfId="348" priority="230">
      <formula>AND(LEFT(E6,LEN(E6)-4)="EDUC 005",$N$41=TRUE)</formula>
    </cfRule>
    <cfRule type="expression" dxfId="347" priority="231">
      <formula>AND(LEFT(E6,LEN(E6)-4)="ECON 003",$M$49=TRUE)</formula>
    </cfRule>
    <cfRule type="expression" dxfId="346" priority="232">
      <formula>AND(LEFT(E6,LEN(E6)-4)="ECON 002",$M$48=TRUE)</formula>
    </cfRule>
    <cfRule type="expression" dxfId="345" priority="233">
      <formula>AND(LEFT(E6,LEN(E6)-4)="CS 061",$M$47=TRUE)</formula>
    </cfRule>
    <cfRule type="expression" dxfId="344" priority="234">
      <formula>AND(LEFT(E6,LEN(E6)-4)="CS 012",$M$46=TRUE)</formula>
    </cfRule>
    <cfRule type="expression" dxfId="343" priority="235">
      <formula>AND(LEFT(E6,LEN(E6)-4)="CS 010",$M$45=TRUE)</formula>
    </cfRule>
    <cfRule type="expression" dxfId="342" priority="236">
      <formula>AND(LEFT(E6,LEN(E6)-4)="CS 008",$M$44=TRUE)</formula>
    </cfRule>
    <cfRule type="expression" dxfId="341" priority="237">
      <formula>AND(LEFT(E6,LEN(E6)-4)="CS 006",$M$43=TRUE)</formula>
    </cfRule>
    <cfRule type="expression" dxfId="340" priority="238">
      <formula>AND(LEFT(E6,LEN(E6)-4)="CS 005",$M$42=TRUE)</formula>
    </cfRule>
    <cfRule type="expression" dxfId="339" priority="239">
      <formula>AND(LEFT(E6,LEN(E6)-4)="CHEM 001W",$M$41=TRUE)</formula>
    </cfRule>
    <cfRule type="expression" dxfId="338" priority="240">
      <formula>AND(LEFT(E6,LEN(E6)-4)="CHEM 001C",$L$49=TRUE)</formula>
    </cfRule>
    <cfRule type="expression" dxfId="337" priority="241">
      <formula>AND(LEFT(E6,LEN(E6)-4)="CHEM 001A",$L$48=TRUE)</formula>
    </cfRule>
    <cfRule type="expression" dxfId="336" priority="242">
      <formula>AND(LEFT(E6,LEN(E6)-4)="BUS 010",$L$47=TRUE)</formula>
    </cfRule>
    <cfRule type="expression" dxfId="335" priority="243">
      <formula>AND(LEFT(E6,LEN(E6)-4)="BIOL 005C",$L$46=TRUE)</formula>
    </cfRule>
    <cfRule type="expression" dxfId="334" priority="244">
      <formula>AND(LEFT(E6,LEN(E6)-4)="BIOL 005B",$L$45=TRUE)</formula>
    </cfRule>
    <cfRule type="expression" dxfId="333" priority="245">
      <formula>AND(LEFT(E6,LEN(E6)-4)="BIOL 005A",$L$44=TRUE)</formula>
    </cfRule>
    <cfRule type="expression" dxfId="332" priority="246">
      <formula>AND(LEFT(E6,LEN(E6)-4)="ANTH 005",$L$43=TRUE)</formula>
    </cfRule>
    <cfRule type="expression" dxfId="331" priority="247">
      <formula>AND(LEFT(E6,LEN(E6)-4)="ANTH 002",$L$42=TRUE)</formula>
    </cfRule>
    <cfRule type="expression" dxfId="330" priority="248">
      <formula>AND(LEFT(E6,LEN(E6)-4)="ANTH 001",$L$41=TRUE)</formula>
    </cfRule>
    <cfRule type="expression" dxfId="329" priority="249">
      <formula>AND(LEFT(E6,SEARCH(" ",E6)-1)="SOC",$K$45=TRUE)</formula>
    </cfRule>
    <cfRule type="expression" dxfId="328" priority="250">
      <formula>AND(LEFT(E6,SEARCH(" ",E6)-1)="RLST",$K$44=TRUE)</formula>
    </cfRule>
    <cfRule type="expression" dxfId="327" priority="251">
      <formula>AND(LEFT(E6,SEARCH(" ",E6)-1)="PSYC",$K$43=TRUE)</formula>
    </cfRule>
    <cfRule type="expression" dxfId="326" priority="252">
      <formula>AND(LEFT(E6,SEARCH(" ",E6)-1)="POSC",$K$42=TRUE)</formula>
    </cfRule>
    <cfRule type="expression" dxfId="325" priority="253">
      <formula>AND(LEFT(E6,SEARCH(" ",E6)-1)="PHYS",$K$41=TRUE)</formula>
    </cfRule>
    <cfRule type="expression" dxfId="324" priority="254">
      <formula>AND(LEFT(E6,SEARCH(" ",E6)-1)="PHIL",$J$45=TRUE)</formula>
    </cfRule>
    <cfRule type="expression" dxfId="323" priority="255">
      <formula>AND(LEFT(E6,SEARCH(" ",E6)-1)="MCS",$J$44=TRUE)</formula>
    </cfRule>
    <cfRule type="expression" dxfId="322" priority="256">
      <formula>AND(LEFT(E6,SEARCH(" ",E6)-1)="MATH",$J$43=TRUE)</formula>
    </cfRule>
    <cfRule type="expression" dxfId="321" priority="257">
      <formula>AND(LEFT(E6,SEARCH(" ",E6)-1)="HIST",$J$42=TRUE)</formula>
    </cfRule>
    <cfRule type="expression" dxfId="320" priority="258">
      <formula>AND(LEFT(E6,SEARCH(" ",E6)-1)="GSST",$J$41=TRUE)</formula>
    </cfRule>
    <cfRule type="expression" dxfId="319" priority="259">
      <formula>AND(LEFT(E6,SEARCH(" ",E6)-1)="ETST",$I$45=TRUE)</formula>
    </cfRule>
    <cfRule type="expression" dxfId="318" priority="260">
      <formula>AND(LEFT(E6,SEARCH(" ",E6)-1)="ENSC",$I$44=TRUE)</formula>
    </cfRule>
    <cfRule type="expression" dxfId="317" priority="261">
      <formula>AND(LEFT(E6,SEARCH(" ",E6)-1)="EE",$I$43=TRUE)</formula>
    </cfRule>
    <cfRule type="expression" dxfId="316" priority="262">
      <formula>AND(LEFT(E6,SEARCH(" ",E6)-1)="EDUC",$I$42=TRUE)</formula>
    </cfRule>
    <cfRule type="expression" dxfId="315" priority="263">
      <formula>AND(LEFT(E6,SEARCH(" ",E6)-1)="ECON",$I$41=TRUE)</formula>
    </cfRule>
    <cfRule type="expression" dxfId="314" priority="264">
      <formula>AND(LEFT(E6,SEARCH(" ",E6)-1)="CS",$H$45=TRUE)</formula>
    </cfRule>
    <cfRule type="expression" dxfId="313" priority="265">
      <formula>AND(LEFT(E6,SEARCH(" ",E6)-1)="CHEM",$H$44=TRUE)</formula>
    </cfRule>
    <cfRule type="expression" dxfId="312" priority="266">
      <formula>AND(LEFT(E6,SEARCH(" ",E6)-1)="BUS",$H$43=TRUE)</formula>
    </cfRule>
    <cfRule type="expression" dxfId="311" priority="267">
      <formula>AND(LEFT(E6,SEARCH(" ",E6)-1)="BIOL",$H$42=TRUE)</formula>
    </cfRule>
    <cfRule type="expression" dxfId="310" priority="268">
      <formula>AND(LEFT(E6,SEARCH(" ",E6)-1)="ANTH",$H$41=TRUE)</formula>
    </cfRule>
    <cfRule type="expression" dxfId="309" priority="269">
      <formula>AND(LEFT(E6,SEARCH(" ",E6)-1)="EDUC",$G$45=TRUE)</formula>
    </cfRule>
    <cfRule type="expression" dxfId="308" priority="270">
      <formula>AND(LEFT(E6,SEARCH(" ",E6)-1)="PHYS",$G$44=TRUE)</formula>
    </cfRule>
    <cfRule type="expression" dxfId="307" priority="271">
      <formula>AND(LEFT(E6,SEARCH(" ",E6)-1)="MATH",$G$44=TRUE)</formula>
    </cfRule>
    <cfRule type="expression" dxfId="306" priority="272">
      <formula>AND(LEFT(E6,SEARCH(" ",E6)-1)="ENSC",$G$44=TRUE)</formula>
    </cfRule>
    <cfRule type="expression" dxfId="305" priority="273">
      <formula>AND(LEFT(E6,SEARCH(" ",E6)-1)="CHEM",$G$44=TRUE)</formula>
    </cfRule>
    <cfRule type="expression" dxfId="304" priority="274">
      <formula>AND(LEFT(E6,SEARCH(" ",E6)-1)="BIOL",$G$44=TRUE)</formula>
    </cfRule>
    <cfRule type="expression" dxfId="303" priority="275">
      <formula>AND(LEFT(E6,SEARCH(" ",E6)-1)="SOC",$G$43=TRUE)</formula>
    </cfRule>
    <cfRule type="expression" dxfId="302" priority="276">
      <formula>AND(LEFT(E6,SEARCH(" ",E6)-1)="RLST",$G$43=TRUE)</formula>
    </cfRule>
    <cfRule type="expression" dxfId="301" priority="277">
      <formula>AND(LEFT(E6,SEARCH(" ",E6)-1)="PSYC",$G$43=TRUE)</formula>
    </cfRule>
    <cfRule type="expression" dxfId="300" priority="278">
      <formula>AND(LEFT(E6,SEARCH(" ",E6)-1)="POSC",$G$43=TRUE)</formula>
    </cfRule>
    <cfRule type="expression" dxfId="299" priority="279">
      <formula>AND(LEFT(E6,SEARCH(" ",E6)-1)="PHIL",$G$43=TRUE)</formula>
    </cfRule>
    <cfRule type="expression" dxfId="298" priority="280">
      <formula>AND(LEFT(E6,SEARCH(" ",E6)-1)="MCS",$G$43=TRUE)</formula>
    </cfRule>
    <cfRule type="expression" dxfId="297" priority="281">
      <formula>AND(LEFT(E6,SEARCH(" ",E6)-1)="HIST",$G$43=TRUE)</formula>
    </cfRule>
    <cfRule type="expression" dxfId="296" priority="282">
      <formula>AND(LEFT(E6,SEARCH(" ",E6)-1)="GSST",$G$43=TRUE)</formula>
    </cfRule>
    <cfRule type="expression" dxfId="295" priority="283">
      <formula>AND(LEFT(E6,SEARCH(" ",E6)-1)="ETST",$G$43=TRUE)</formula>
    </cfRule>
    <cfRule type="expression" dxfId="294" priority="284">
      <formula>AND(LEFT(E6,SEARCH(" ",E6)-1)="ECON",$G$43=TRUE)</formula>
    </cfRule>
    <cfRule type="expression" dxfId="293" priority="285">
      <formula>AND(LEFT(E6,SEARCH(" ",E6)-1)="ANTH",$G$43=TRUE)</formula>
    </cfRule>
    <cfRule type="expression" dxfId="292" priority="286">
      <formula>AND(LEFT(E6,SEARCH(" ",E6)-1)="BUS",$G$42=TRUE)</formula>
    </cfRule>
    <cfRule type="expression" dxfId="291" priority="287">
      <formula>AND(LEFT(E6,SEARCH(" ",E6)-1)="EE",$G$41=TRUE)</formula>
    </cfRule>
    <cfRule type="expression" dxfId="290" priority="288">
      <formula>AND(LEFT(E6,SEARCH(" ",E6)-1)="CS",$G$41=TRUE)</formula>
    </cfRule>
  </conditionalFormatting>
  <conditionalFormatting sqref="B28:F28 H28:Q28 B29:Q37 B5:Q27">
    <cfRule type="expression" dxfId="289" priority="2357">
      <formula>AND(LEFT(B5,LEN(B5)-4)="SOC 010",$Q$49=TRUE)</formula>
    </cfRule>
    <cfRule type="expression" dxfId="288" priority="2358">
      <formula>AND(LEFT(B5,LEN(B5)-4)="SOC 002F",$Q$48=TRUE)</formula>
    </cfRule>
    <cfRule type="expression" dxfId="287" priority="2359">
      <formula>AND(LEFT(B5,LEN(B5)-4)="SOC 001",$Q$47=TRUE)</formula>
    </cfRule>
    <cfRule type="expression" dxfId="286" priority="2360">
      <formula>AND(LEFT(B5,LEN(B5)-4)="RLST 012",$Q$46=TRUE)</formula>
    </cfRule>
    <cfRule type="expression" dxfId="285" priority="2361">
      <formula>AND(LEFT(B5,LEN(B5)-4)="PSYC 002",$Q$45=TRUE)</formula>
    </cfRule>
    <cfRule type="expression" dxfId="284" priority="2362">
      <formula>AND(LEFT(B5,LEN(B5)-4)="PSYC 001",$Q$44=TRUE)</formula>
    </cfRule>
    <cfRule type="expression" dxfId="283" priority="2363">
      <formula>AND(LEFT(B5,LEN(B5)-4)="POSC 020",$Q$43=TRUE)</formula>
    </cfRule>
    <cfRule type="expression" dxfId="282" priority="2364">
      <formula>AND(LEFT(B5,LEN(B5)-4)="POSC 015",$Q$42=TRUE)</formula>
    </cfRule>
    <cfRule type="expression" dxfId="281" priority="2365">
      <formula>AND(LEFT(B5,LEN(B5)-4)="POSC 010",$Q$41=TRUE)</formula>
    </cfRule>
    <cfRule type="expression" dxfId="280" priority="2366">
      <formula>AND(LEFT(B5,LEN(B5)-4)="POSC 005W",$P$49=TRUE)</formula>
    </cfRule>
    <cfRule type="expression" dxfId="279" priority="2367">
      <formula>AND(LEFT(B5,LEN(B5)-4)="PHYS 040C",$P$48=TRUE)</formula>
    </cfRule>
    <cfRule type="expression" dxfId="278" priority="2368">
      <formula>AND(LEFT(B5,LEN(B5)-4)="PHYS 040A",$P$47=TRUE)</formula>
    </cfRule>
    <cfRule type="expression" dxfId="277" priority="2369">
      <formula>AND(LEFT(B5,LEN(B5)-4)="PHIL 009",$P$46=TRUE)</formula>
    </cfRule>
    <cfRule type="expression" dxfId="276" priority="2370">
      <formula>AND(LEFT(B5,LEN(B5)-4)="PHIL 001",$P$45=TRUE)</formula>
    </cfRule>
    <cfRule type="expression" dxfId="275" priority="2371">
      <formula>AND(LEFT(B5,LEN(B5)-4)="MCS 001",$P$44=TRUE)</formula>
    </cfRule>
    <cfRule type="expression" dxfId="274" priority="2372">
      <formula>AND(LEFT(B5,LEN(B5)-4)="MATH 022",$P$43=TRUE)</formula>
    </cfRule>
    <cfRule type="expression" dxfId="273" priority="2373">
      <formula>AND(LEFT(B5,LEN(B5)-4)="MATH 009C",$P$42=TRUE)</formula>
    </cfRule>
    <cfRule type="expression" dxfId="272" priority="2374">
      <formula>AND(LEFT(B5,LEN(B5)-4)="MATH 009B",$P$41=TRUE)</formula>
    </cfRule>
    <cfRule type="expression" dxfId="271" priority="2375">
      <formula>AND(LEFT(B5,LEN(B5)-4)="MATH 009A",$O$49=TRUE)</formula>
    </cfRule>
    <cfRule type="expression" dxfId="270" priority="2377">
      <formula>AND(LEFT(B5,LEN(B5)-4)="MATH 007B",$O$48=TRUE)</formula>
    </cfRule>
    <cfRule type="expression" dxfId="269" priority="2378">
      <formula>AND(LEFT(B5,LEN(B5)-4)="MATH 007A",$O$47=TRUE)</formula>
    </cfRule>
    <cfRule type="expression" dxfId="268" priority="2379">
      <formula>AND(LEFT(B5,LEN(B5)-4)="MATH 006B",$O$46=TRUE)</formula>
    </cfRule>
    <cfRule type="expression" dxfId="267" priority="2380">
      <formula>AND(LEFT(B5,LEN(B5)-4)="MATH 006A",$O$45=TRUE)</formula>
    </cfRule>
    <cfRule type="expression" dxfId="266" priority="2381">
      <formula>AND(LEFT(B5,LEN(B5)-4)="MATH 005",$O$44=TRUE)</formula>
    </cfRule>
    <cfRule type="expression" dxfId="265" priority="2382">
      <formula>AND(LEFT(B5,LEN(B5)-4)="MATH 004",$O$43=TRUE)</formula>
    </cfRule>
    <cfRule type="expression" dxfId="264" priority="2383">
      <formula>AND(LEFT(B5,LEN(B5)-4)="HIST 020",$O$42=TRUE)</formula>
    </cfRule>
    <cfRule type="expression" dxfId="263" priority="2384">
      <formula>AND(LEFT(B5,LEN(B5)-4)="HIST 015",$O$41=TRUE)</formula>
    </cfRule>
    <cfRule type="expression" dxfId="262" priority="2385">
      <formula>AND(LEFT(B5,LEN(B5)-4)="HIST 010",$N$49=TRUE)</formula>
    </cfRule>
    <cfRule type="expression" dxfId="261" priority="2386">
      <formula>AND(LEFT(B5,LEN(B5)-4)="GSST 001S",$N$48=TRUE)</formula>
    </cfRule>
    <cfRule type="expression" dxfId="260" priority="2387">
      <formula>AND(LEFT(B5,LEN(B5)-4)="ETST 003",$N$47=TRUE)</formula>
    </cfRule>
    <cfRule type="expression" dxfId="259" priority="2388">
      <formula>AND(LEFT(B5,LEN(B5)-4)="ETST 002",$N$46=TRUE)</formula>
    </cfRule>
    <cfRule type="expression" dxfId="258" priority="2389">
      <formula>AND(LEFT(B5,LEN(B5)-4)="ETST 001",$N$45=TRUE)</formula>
    </cfRule>
    <cfRule type="expression" dxfId="257" priority="2390">
      <formula>AND(LEFT(B5,LEN(B5)-4)="ENSC 001",$N$44=TRUE)</formula>
    </cfRule>
    <cfRule type="expression" dxfId="256" priority="2391">
      <formula>AND(LEFT(B5,LEN(B5)-4)="EE 001A",$N$43=TRUE)</formula>
    </cfRule>
    <cfRule type="expression" dxfId="255" priority="2392">
      <formula>AND(LEFT(B5,LEN(B5)-4)="EDUC 010",$N$42=TRUE)</formula>
    </cfRule>
    <cfRule type="expression" dxfId="254" priority="2393">
      <formula>AND(LEFT(B5,LEN(B5)-4)="EDUC 005",$N$41=TRUE)</formula>
    </cfRule>
    <cfRule type="expression" dxfId="253" priority="2394">
      <formula>AND(LEFT(B5,LEN(B5)-4)="ECON 003",$M$49=TRUE)</formula>
    </cfRule>
    <cfRule type="expression" dxfId="252" priority="2395">
      <formula>AND(LEFT(B5,LEN(B5)-4)="ECON 002",$M$48=TRUE)</formula>
    </cfRule>
    <cfRule type="expression" dxfId="251" priority="2396">
      <formula>AND(LEFT(B5,LEN(B5)-4)="CS 061",$M$47=TRUE)</formula>
    </cfRule>
    <cfRule type="expression" dxfId="250" priority="2397">
      <formula>AND(LEFT(B5,LEN(B5)-4)="CS 012",$M$46=TRUE)</formula>
    </cfRule>
    <cfRule type="expression" dxfId="249" priority="2398">
      <formula>AND(LEFT(B5,LEN(B5)-4)="CS 010",$M$45=TRUE)</formula>
    </cfRule>
    <cfRule type="expression" dxfId="248" priority="2399">
      <formula>AND(LEFT(B5,LEN(B5)-4)="CS 008",$M$44=TRUE)</formula>
    </cfRule>
    <cfRule type="expression" dxfId="247" priority="2400">
      <formula>AND(LEFT(B5,LEN(B5)-4)="CS 006",$M$43=TRUE)</formula>
    </cfRule>
    <cfRule type="expression" dxfId="246" priority="2401">
      <formula>AND(LEFT(B5,LEN(B5)-4)="CS 005",$M$42=TRUE)</formula>
    </cfRule>
    <cfRule type="expression" dxfId="245" priority="2402">
      <formula>AND(LEFT(B5,LEN(B5)-4)="CHEM 001W",$M$41=TRUE)</formula>
    </cfRule>
    <cfRule type="expression" dxfId="244" priority="2403">
      <formula>AND(LEFT(B5,LEN(B5)-4)="CHEM 001C",$L$49=TRUE)</formula>
    </cfRule>
    <cfRule type="expression" dxfId="243" priority="2404">
      <formula>AND(LEFT(B5,LEN(B5)-4)="CHEM 001A",$L$48=TRUE)</formula>
    </cfRule>
    <cfRule type="expression" dxfId="242" priority="2405">
      <formula>AND(LEFT(B5,LEN(B5)-4)="BUS 010",$L$47=TRUE)</formula>
    </cfRule>
    <cfRule type="expression" dxfId="241" priority="2406">
      <formula>AND(LEFT(B5,LEN(B5)-4)="BIOL 005C",$L$46=TRUE)</formula>
    </cfRule>
    <cfRule type="expression" dxfId="240" priority="2407">
      <formula>AND(LEFT(B5,LEN(B5)-4)="BIOL 005B",$L$45=TRUE)</formula>
    </cfRule>
    <cfRule type="expression" dxfId="239" priority="2408">
      <formula>AND(LEFT(B5,LEN(B5)-4)="BIOL 005A",$L$44=TRUE)</formula>
    </cfRule>
    <cfRule type="expression" dxfId="238" priority="2409">
      <formula>AND(LEFT(B5,LEN(B5)-4)="ANTH 005",$L$43=TRUE)</formula>
    </cfRule>
    <cfRule type="expression" dxfId="237" priority="2410">
      <formula>AND(LEFT(B5,LEN(B5)-4)="ANTH 002",$L$42=TRUE)</formula>
    </cfRule>
    <cfRule type="expression" dxfId="236" priority="2411">
      <formula>AND(LEFT(B5,LEN(B5)-4)="ANTH 001",$L$41=TRUE)</formula>
    </cfRule>
    <cfRule type="expression" dxfId="235" priority="2412">
      <formula>AND(LEFT(B5,SEARCH(" ",B5)-1)="SOC",$K$45=TRUE)</formula>
    </cfRule>
    <cfRule type="expression" dxfId="234" priority="2413">
      <formula>AND(LEFT(B5,SEARCH(" ",B5)-1)="RLST",$K$44=TRUE)</formula>
    </cfRule>
    <cfRule type="expression" dxfId="233" priority="2414">
      <formula>AND(LEFT(B5,SEARCH(" ",B5)-1)="PSYC",$K$43=TRUE)</formula>
    </cfRule>
    <cfRule type="expression" dxfId="232" priority="2415">
      <formula>AND(LEFT(B5,SEARCH(" ",B5)-1)="POSC",$K$42=TRUE)</formula>
    </cfRule>
    <cfRule type="expression" dxfId="231" priority="2416">
      <formula>AND(LEFT(B5,SEARCH(" ",B5)-1)="PHYS",$K$41=TRUE)</formula>
    </cfRule>
    <cfRule type="expression" dxfId="230" priority="2417">
      <formula>AND(LEFT(B5,SEARCH(" ",B5)-1)="PHIL",$J$45=TRUE)</formula>
    </cfRule>
    <cfRule type="expression" dxfId="229" priority="2418">
      <formula>AND(LEFT(B5,SEARCH(" ",B5)-1)="MCS",$J$44=TRUE)</formula>
    </cfRule>
    <cfRule type="expression" dxfId="228" priority="2419">
      <formula>AND(LEFT(B5,SEARCH(" ",B5)-1)="MATH",$J$43=TRUE)</formula>
    </cfRule>
    <cfRule type="expression" dxfId="227" priority="2420">
      <formula>AND(LEFT(B5,SEARCH(" ",B5)-1)="HIST",$J$42=TRUE)</formula>
    </cfRule>
    <cfRule type="expression" dxfId="226" priority="2421">
      <formula>AND(LEFT(B5,SEARCH(" ",B5)-1)="GSST",$J$41=TRUE)</formula>
    </cfRule>
    <cfRule type="expression" dxfId="225" priority="2422">
      <formula>AND(LEFT(B5,SEARCH(" ",B5)-1)="ETST",$I$45=TRUE)</formula>
    </cfRule>
    <cfRule type="expression" dxfId="224" priority="2423">
      <formula>AND(LEFT(B5,SEARCH(" ",B5)-1)="ENSC",$I$44=TRUE)</formula>
    </cfRule>
    <cfRule type="expression" dxfId="223" priority="2424">
      <formula>AND(LEFT(B5,SEARCH(" ",B5)-1)="EE",$I$43=TRUE)</formula>
    </cfRule>
    <cfRule type="expression" dxfId="222" priority="2425">
      <formula>AND(LEFT(B5,SEARCH(" ",B5)-1)="EDUC",$I$42=TRUE)</formula>
    </cfRule>
    <cfRule type="expression" dxfId="221" priority="2426">
      <formula>AND(LEFT(B5,SEARCH(" ",B5)-1)="ECON",$I$41=TRUE)</formula>
    </cfRule>
    <cfRule type="expression" dxfId="220" priority="2427">
      <formula>AND(LEFT(B5,SEARCH(" ",B5)-1)="CS",$H$45=TRUE)</formula>
    </cfRule>
    <cfRule type="expression" dxfId="219" priority="2428">
      <formula>AND(LEFT(B5,SEARCH(" ",B5)-1)="CHEM",$H$44=TRUE)</formula>
    </cfRule>
    <cfRule type="expression" dxfId="218" priority="2429">
      <formula>AND(LEFT(B5,SEARCH(" ",B5)-1)="BUS",$H$43=TRUE)</formula>
    </cfRule>
    <cfRule type="expression" dxfId="217" priority="2430">
      <formula>AND(LEFT(B5,SEARCH(" ",B5)-1)="BIOL",$H$42=TRUE)</formula>
    </cfRule>
    <cfRule type="expression" dxfId="216" priority="2431">
      <formula>AND(LEFT(B5,SEARCH(" ",B5)-1)="ANTH",$H$41=TRUE)</formula>
    </cfRule>
    <cfRule type="expression" dxfId="215" priority="2432">
      <formula>AND(LEFT(B5,SEARCH(" ",B5)-1)="EDUC",$G$45=TRUE)</formula>
    </cfRule>
    <cfRule type="expression" dxfId="214" priority="2433">
      <formula>AND(LEFT(B5,SEARCH(" ",B5)-1)="PHYS",$G$44=TRUE)</formula>
    </cfRule>
    <cfRule type="expression" dxfId="213" priority="2434">
      <formula>AND(LEFT(B5,SEARCH(" ",B5)-1)="MATH",$G$44=TRUE)</formula>
    </cfRule>
    <cfRule type="expression" dxfId="212" priority="2435">
      <formula>AND(LEFT(B5,SEARCH(" ",B5)-1)="ENSC",$G$44=TRUE)</formula>
    </cfRule>
    <cfRule type="expression" dxfId="211" priority="2436">
      <formula>AND(LEFT(B5,SEARCH(" ",B5)-1)="CHEM",$G$44=TRUE)</formula>
    </cfRule>
    <cfRule type="expression" dxfId="210" priority="2438">
      <formula>AND(LEFT(B5,SEARCH(" ",B5)-1)="SOC",$G$43=TRUE)</formula>
    </cfRule>
    <cfRule type="expression" dxfId="209" priority="2439">
      <formula>AND(LEFT(B5,SEARCH(" ",B5)-1)="RLST",$G$43=TRUE)</formula>
    </cfRule>
    <cfRule type="expression" dxfId="208" priority="2440">
      <formula>AND(LEFT(B5,SEARCH(" ",B5)-1)="PSYC",$G$43=TRUE)</formula>
    </cfRule>
    <cfRule type="expression" dxfId="207" priority="2441">
      <formula>AND(LEFT(B5,SEARCH(" ",B5)-1)="POSC",$G$43=TRUE)</formula>
    </cfRule>
    <cfRule type="expression" dxfId="206" priority="2442">
      <formula>AND(LEFT(B5,SEARCH(" ",B5)-1)="PHIL",$G$43=TRUE)</formula>
    </cfRule>
    <cfRule type="expression" dxfId="205" priority="2443">
      <formula>AND(LEFT(B5,SEARCH(" ",B5)-1)="MCS",$G$43=TRUE)</formula>
    </cfRule>
    <cfRule type="expression" dxfId="204" priority="2444">
      <formula>AND(LEFT(B5,SEARCH(" ",B5)-1)="HIST",$G$43=TRUE)</formula>
    </cfRule>
    <cfRule type="expression" dxfId="203" priority="2445">
      <formula>AND(LEFT(B5,SEARCH(" ",B5)-1)="GSST",$G$43=TRUE)</formula>
    </cfRule>
    <cfRule type="expression" dxfId="202" priority="2446">
      <formula>AND(LEFT(B5,SEARCH(" ",B5)-1)="ETST",$G$43=TRUE)</formula>
    </cfRule>
    <cfRule type="expression" dxfId="201" priority="2447">
      <formula>AND(LEFT(B5,SEARCH(" ",B5)-1)="ECON",$G$43=TRUE)</formula>
    </cfRule>
    <cfRule type="expression" dxfId="200" priority="2448">
      <formula>AND(LEFT(B5,SEARCH(" ",B5)-1)="ANTH",$G$43=TRUE)</formula>
    </cfRule>
    <cfRule type="expression" dxfId="199" priority="2449">
      <formula>AND(LEFT(B5,SEARCH(" ",B5)-1)="BUS",$G$42=TRUE)</formula>
    </cfRule>
    <cfRule type="expression" dxfId="198" priority="2450">
      <formula>AND(LEFT(B5,SEARCH(" ",B5)-1)="EE",$G$41=TRUE)</formula>
    </cfRule>
    <cfRule type="expression" dxfId="197" priority="2451">
      <formula>AND(LEFT(B5,SEARCH(" ",B5)-1)="CS",$G$41=TRUE)</formula>
    </cfRule>
  </conditionalFormatting>
  <conditionalFormatting sqref="Q5:Q7">
    <cfRule type="expression" dxfId="196" priority="100">
      <formula>AND(LEFT(Q5,LEN(Q5)-4)="SOC 010",$Q$49=TRUE)</formula>
    </cfRule>
    <cfRule type="expression" dxfId="195" priority="101">
      <formula>AND(LEFT(Q5,LEN(Q5)-4)="SOC 002F",$Q$48=TRUE)</formula>
    </cfRule>
    <cfRule type="expression" dxfId="194" priority="102">
      <formula>AND(LEFT(Q5,LEN(Q5)-4)="SOC 001",$Q$47=TRUE)</formula>
    </cfRule>
    <cfRule type="expression" dxfId="193" priority="103">
      <formula>AND(LEFT(Q5,LEN(Q5)-4)="RLST 012",$Q$46=TRUE)</formula>
    </cfRule>
    <cfRule type="expression" dxfId="192" priority="104">
      <formula>AND(LEFT(Q5,LEN(Q5)-4)="PSYC 002",$Q$45=TRUE)</formula>
    </cfRule>
    <cfRule type="expression" dxfId="191" priority="105">
      <formula>AND(LEFT(Q5,LEN(Q5)-4)="PSYC 001",$Q$44=TRUE)</formula>
    </cfRule>
    <cfRule type="expression" dxfId="190" priority="106">
      <formula>AND(LEFT(Q5,LEN(Q5)-4)="POSC 020",$Q$43=TRUE)</formula>
    </cfRule>
    <cfRule type="expression" dxfId="189" priority="107">
      <formula>AND(LEFT(Q5,LEN(Q5)-4)="POSC 015",$Q$42=TRUE)</formula>
    </cfRule>
    <cfRule type="expression" dxfId="188" priority="108">
      <formula>AND(LEFT(Q5,LEN(Q5)-4)="POSC 010",$Q$41=TRUE)</formula>
    </cfRule>
    <cfRule type="expression" dxfId="187" priority="109">
      <formula>AND(LEFT(Q5,LEN(Q5)-4)="POSC 005W",$P$49=TRUE)</formula>
    </cfRule>
    <cfRule type="expression" dxfId="186" priority="110">
      <formula>AND(LEFT(Q5,LEN(Q5)-4)="PHYS 040C",$P$48=TRUE)</formula>
    </cfRule>
    <cfRule type="expression" dxfId="185" priority="111">
      <formula>AND(LEFT(Q5,LEN(Q5)-4)="PHYS 040A",$P$47=TRUE)</formula>
    </cfRule>
    <cfRule type="expression" dxfId="184" priority="112">
      <formula>AND(LEFT(Q5,LEN(Q5)-4)="PHIL 009",$P$46=TRUE)</formula>
    </cfRule>
    <cfRule type="expression" dxfId="183" priority="113">
      <formula>AND(LEFT(Q5,LEN(Q5)-4)="PHIL 001",$P$45=TRUE)</formula>
    </cfRule>
    <cfRule type="expression" dxfId="182" priority="114">
      <formula>AND(LEFT(Q5,LEN(Q5)-4)="MCS 001",$P$44=TRUE)</formula>
    </cfRule>
    <cfRule type="expression" dxfId="181" priority="115">
      <formula>AND(LEFT(Q5,LEN(Q5)-4)="MATH 022",$P$43=TRUE)</formula>
    </cfRule>
    <cfRule type="expression" dxfId="180" priority="116">
      <formula>AND(LEFT(Q5,LEN(Q5)-4)="MATH 009C",$P$42=TRUE)</formula>
    </cfRule>
    <cfRule type="expression" dxfId="179" priority="117">
      <formula>AND(LEFT(Q5,LEN(Q5)-4)="MATH 009B",$P$41=TRUE)</formula>
    </cfRule>
    <cfRule type="expression" dxfId="178" priority="118">
      <formula>AND(LEFT(Q5,LEN(Q5)-4)="MATH 009A",$O$49=TRUE)</formula>
    </cfRule>
    <cfRule type="expression" dxfId="177" priority="119">
      <formula>AND(LEFT(Q5,LEN(Q5)-4)="MATH 007B",$O$48=TRUE)</formula>
    </cfRule>
    <cfRule type="expression" dxfId="176" priority="120">
      <formula>AND(LEFT(Q5,LEN(Q5)-4)="MATH 007A",$O$47=TRUE)</formula>
    </cfRule>
    <cfRule type="expression" dxfId="175" priority="121">
      <formula>AND(LEFT(Q5,LEN(Q5)-4)="MATH 006B",$O$46=TRUE)</formula>
    </cfRule>
    <cfRule type="expression" dxfId="174" priority="122">
      <formula>AND(LEFT(Q5,LEN(Q5)-4)="MATH 006A",$O$45=TRUE)</formula>
    </cfRule>
    <cfRule type="expression" dxfId="173" priority="123">
      <formula>AND(LEFT(Q5,LEN(Q5)-4)="MATH 005",$O$44=TRUE)</formula>
    </cfRule>
    <cfRule type="expression" dxfId="172" priority="124">
      <formula>AND(LEFT(Q5,LEN(Q5)-4)="MATH 004",$O$43=TRUE)</formula>
    </cfRule>
    <cfRule type="expression" dxfId="171" priority="125">
      <formula>AND(LEFT(Q5,LEN(Q5)-4)="HIST 020",$O$42=TRUE)</formula>
    </cfRule>
    <cfRule type="expression" dxfId="170" priority="126">
      <formula>AND(LEFT(Q5,LEN(Q5)-4)="HIST 015",$O$41=TRUE)</formula>
    </cfRule>
    <cfRule type="expression" dxfId="169" priority="127">
      <formula>AND(LEFT(Q5,LEN(Q5)-4)="HIST 010",$N$49=TRUE)</formula>
    </cfRule>
    <cfRule type="expression" dxfId="168" priority="128">
      <formula>AND(LEFT(Q5,LEN(Q5)-4)="GSST 001S",$N$48=TRUE)</formula>
    </cfRule>
    <cfRule type="expression" dxfId="167" priority="129">
      <formula>AND(LEFT(Q5,LEN(Q5)-4)="ETST 003",$N$47=TRUE)</formula>
    </cfRule>
    <cfRule type="expression" dxfId="166" priority="130">
      <formula>AND(LEFT(Q5,LEN(Q5)-4)="ETST 002",$N$46=TRUE)</formula>
    </cfRule>
    <cfRule type="expression" dxfId="165" priority="131">
      <formula>AND(LEFT(Q5,LEN(Q5)-4)="ETST 001",$N$45=TRUE)</formula>
    </cfRule>
    <cfRule type="expression" dxfId="164" priority="132">
      <formula>AND(LEFT(Q5,LEN(Q5)-4)="ENSC 001",$N$44=TRUE)</formula>
    </cfRule>
    <cfRule type="expression" dxfId="163" priority="133">
      <formula>AND(LEFT(Q5,LEN(Q5)-4)="EE 001A",$N$43=TRUE)</formula>
    </cfRule>
    <cfRule type="expression" dxfId="162" priority="134">
      <formula>AND(LEFT(Q5,LEN(Q5)-4)="EDUC 010",$N$42=TRUE)</formula>
    </cfRule>
    <cfRule type="expression" dxfId="161" priority="135">
      <formula>AND(LEFT(Q5,LEN(Q5)-4)="EDUC 005",$N$41=TRUE)</formula>
    </cfRule>
    <cfRule type="expression" dxfId="160" priority="136">
      <formula>AND(LEFT(Q5,LEN(Q5)-4)="ECON 003",$M$49=TRUE)</formula>
    </cfRule>
    <cfRule type="expression" dxfId="159" priority="137">
      <formula>AND(LEFT(Q5,LEN(Q5)-4)="ECON 002",$M$48=TRUE)</formula>
    </cfRule>
    <cfRule type="expression" dxfId="158" priority="138">
      <formula>AND(LEFT(Q5,LEN(Q5)-4)="CS 061",$M$47=TRUE)</formula>
    </cfRule>
    <cfRule type="expression" dxfId="157" priority="139">
      <formula>AND(LEFT(Q5,LEN(Q5)-4)="CS 012",$M$46=TRUE)</formula>
    </cfRule>
    <cfRule type="expression" dxfId="156" priority="140">
      <formula>AND(LEFT(Q5,LEN(Q5)-4)="CS 010",$M$45=TRUE)</formula>
    </cfRule>
    <cfRule type="expression" dxfId="155" priority="141">
      <formula>AND(LEFT(Q5,LEN(Q5)-4)="CS 008",$M$44=TRUE)</formula>
    </cfRule>
    <cfRule type="expression" dxfId="154" priority="142">
      <formula>AND(LEFT(Q5,LEN(Q5)-4)="CS 006",$M$43=TRUE)</formula>
    </cfRule>
    <cfRule type="expression" dxfId="153" priority="143">
      <formula>AND(LEFT(Q5,LEN(Q5)-4)="CS 005",$M$42=TRUE)</formula>
    </cfRule>
    <cfRule type="expression" dxfId="152" priority="144">
      <formula>AND(LEFT(Q5,LEN(Q5)-4)="CHEM 001W",$M$41=TRUE)</formula>
    </cfRule>
    <cfRule type="expression" dxfId="151" priority="145">
      <formula>AND(LEFT(Q5,LEN(Q5)-4)="CHEM 001C",$L$49=TRUE)</formula>
    </cfRule>
    <cfRule type="expression" dxfId="150" priority="146">
      <formula>AND(LEFT(Q5,LEN(Q5)-4)="CHEM 001A",$L$48=TRUE)</formula>
    </cfRule>
    <cfRule type="expression" dxfId="149" priority="147">
      <formula>AND(LEFT(Q5,LEN(Q5)-4)="BUS 010",$L$47=TRUE)</formula>
    </cfRule>
    <cfRule type="expression" dxfId="148" priority="148">
      <formula>AND(LEFT(Q5,LEN(Q5)-4)="BIOL 005C",$L$46=TRUE)</formula>
    </cfRule>
    <cfRule type="expression" dxfId="147" priority="149">
      <formula>AND(LEFT(Q5,LEN(Q5)-4)="BIOL 005B",$L$45=TRUE)</formula>
    </cfRule>
    <cfRule type="expression" dxfId="146" priority="150">
      <formula>AND(LEFT(Q5,LEN(Q5)-4)="BIOL 005A",$L$44=TRUE)</formula>
    </cfRule>
    <cfRule type="expression" dxfId="145" priority="151">
      <formula>AND(LEFT(Q5,LEN(Q5)-4)="ANTH 005",$L$43=TRUE)</formula>
    </cfRule>
    <cfRule type="expression" dxfId="144" priority="152">
      <formula>AND(LEFT(Q5,LEN(Q5)-4)="ANTH 002",$L$42=TRUE)</formula>
    </cfRule>
    <cfRule type="expression" dxfId="143" priority="153">
      <formula>AND(LEFT(Q5,LEN(Q5)-4)="ANTH 001",$L$41=TRUE)</formula>
    </cfRule>
    <cfRule type="expression" dxfId="142" priority="154">
      <formula>AND(LEFT(Q5,SEARCH(" ",Q5)-1)="SOC",$K$45=TRUE)</formula>
    </cfRule>
    <cfRule type="expression" dxfId="141" priority="155">
      <formula>AND(LEFT(Q5,SEARCH(" ",Q5)-1)="RLST",$K$44=TRUE)</formula>
    </cfRule>
    <cfRule type="expression" dxfId="140" priority="156">
      <formula>AND(LEFT(Q5,SEARCH(" ",Q5)-1)="PSYC",$K$43=TRUE)</formula>
    </cfRule>
    <cfRule type="expression" dxfId="139" priority="157">
      <formula>AND(LEFT(Q5,SEARCH(" ",Q5)-1)="POSC",$K$42=TRUE)</formula>
    </cfRule>
    <cfRule type="expression" dxfId="138" priority="158">
      <formula>AND(LEFT(Q5,SEARCH(" ",Q5)-1)="PHYS",$K$41=TRUE)</formula>
    </cfRule>
    <cfRule type="expression" dxfId="137" priority="159">
      <formula>AND(LEFT(Q5,SEARCH(" ",Q5)-1)="PHIL",$J$45=TRUE)</formula>
    </cfRule>
    <cfRule type="expression" dxfId="136" priority="160">
      <formula>AND(LEFT(Q5,SEARCH(" ",Q5)-1)="MCS",$J$44=TRUE)</formula>
    </cfRule>
    <cfRule type="expression" dxfId="135" priority="161">
      <formula>AND(LEFT(Q5,SEARCH(" ",Q5)-1)="MATH",$J$43=TRUE)</formula>
    </cfRule>
    <cfRule type="expression" dxfId="134" priority="162">
      <formula>AND(LEFT(Q5,SEARCH(" ",Q5)-1)="HIST",$J$42=TRUE)</formula>
    </cfRule>
    <cfRule type="expression" dxfId="133" priority="163">
      <formula>AND(LEFT(Q5,SEARCH(" ",Q5)-1)="GSST",$J$41=TRUE)</formula>
    </cfRule>
    <cfRule type="expression" dxfId="132" priority="164">
      <formula>AND(LEFT(Q5,SEARCH(" ",Q5)-1)="ETST",$I$45=TRUE)</formula>
    </cfRule>
    <cfRule type="expression" dxfId="131" priority="165">
      <formula>AND(LEFT(Q5,SEARCH(" ",Q5)-1)="ENSC",$I$44=TRUE)</formula>
    </cfRule>
    <cfRule type="expression" dxfId="130" priority="166">
      <formula>AND(LEFT(Q5,SEARCH(" ",Q5)-1)="EE",$I$43=TRUE)</formula>
    </cfRule>
    <cfRule type="expression" dxfId="129" priority="167">
      <formula>AND(LEFT(Q5,SEARCH(" ",Q5)-1)="EDUC",$I$42=TRUE)</formula>
    </cfRule>
    <cfRule type="expression" dxfId="128" priority="168">
      <formula>AND(LEFT(Q5,SEARCH(" ",Q5)-1)="ECON",$I$41=TRUE)</formula>
    </cfRule>
    <cfRule type="expression" dxfId="127" priority="169">
      <formula>AND(LEFT(Q5,SEARCH(" ",Q5)-1)="CS",$H$45=TRUE)</formula>
    </cfRule>
    <cfRule type="expression" dxfId="126" priority="170">
      <formula>AND(LEFT(Q5,SEARCH(" ",Q5)-1)="CHEM",$H$44=TRUE)</formula>
    </cfRule>
    <cfRule type="expression" dxfId="125" priority="171">
      <formula>AND(LEFT(Q5,SEARCH(" ",Q5)-1)="BUS",$H$43=TRUE)</formula>
    </cfRule>
    <cfRule type="expression" dxfId="124" priority="172">
      <formula>AND(LEFT(Q5,SEARCH(" ",Q5)-1)="BIOL",$H$42=TRUE)</formula>
    </cfRule>
    <cfRule type="expression" dxfId="123" priority="173">
      <formula>AND(LEFT(Q5,SEARCH(" ",Q5)-1)="ANTH",$H$41=TRUE)</formula>
    </cfRule>
    <cfRule type="expression" dxfId="122" priority="174">
      <formula>AND(LEFT(Q5,SEARCH(" ",Q5)-1)="EDUC",$G$45=TRUE)</formula>
    </cfRule>
    <cfRule type="expression" dxfId="121" priority="175">
      <formula>AND(LEFT(Q5,SEARCH(" ",Q5)-1)="PHYS",$G$44=TRUE)</formula>
    </cfRule>
    <cfRule type="expression" dxfId="120" priority="176">
      <formula>AND(LEFT(Q5,SEARCH(" ",Q5)-1)="MATH",$G$44=TRUE)</formula>
    </cfRule>
    <cfRule type="expression" dxfId="119" priority="177">
      <formula>AND(LEFT(Q5,SEARCH(" ",Q5)-1)="ENSC",$G$44=TRUE)</formula>
    </cfRule>
    <cfRule type="expression" dxfId="118" priority="178">
      <formula>AND(LEFT(Q5,SEARCH(" ",Q5)-1)="CHEM",$G$44=TRUE)</formula>
    </cfRule>
    <cfRule type="expression" dxfId="117" priority="179">
      <formula>AND(LEFT(Q5,SEARCH(" ",Q5)-1)="BIOL",$G$44=TRUE)</formula>
    </cfRule>
    <cfRule type="expression" dxfId="116" priority="180">
      <formula>AND(LEFT(Q5,SEARCH(" ",Q5)-1)="SOC",$G$43=TRUE)</formula>
    </cfRule>
    <cfRule type="expression" dxfId="115" priority="181">
      <formula>AND(LEFT(Q5,SEARCH(" ",Q5)-1)="RLST",$G$43=TRUE)</formula>
    </cfRule>
    <cfRule type="expression" dxfId="114" priority="182">
      <formula>AND(LEFT(Q5,SEARCH(" ",Q5)-1)="PSYC",$G$43=TRUE)</formula>
    </cfRule>
    <cfRule type="expression" dxfId="113" priority="183">
      <formula>AND(LEFT(Q5,SEARCH(" ",Q5)-1)="POSC",$G$43=TRUE)</formula>
    </cfRule>
    <cfRule type="expression" dxfId="112" priority="184">
      <formula>AND(LEFT(Q5,SEARCH(" ",Q5)-1)="PHIL",$G$43=TRUE)</formula>
    </cfRule>
    <cfRule type="expression" dxfId="111" priority="185">
      <formula>AND(LEFT(Q5,SEARCH(" ",Q5)-1)="MCS",$G$43=TRUE)</formula>
    </cfRule>
    <cfRule type="expression" dxfId="110" priority="186">
      <formula>AND(LEFT(Q5,SEARCH(" ",Q5)-1)="HIST",$G$43=TRUE)</formula>
    </cfRule>
    <cfRule type="expression" dxfId="109" priority="187">
      <formula>AND(LEFT(Q5,SEARCH(" ",Q5)-1)="GSST",$G$43=TRUE)</formula>
    </cfRule>
    <cfRule type="expression" dxfId="108" priority="188">
      <formula>AND(LEFT(Q5,SEARCH(" ",Q5)-1)="ETST",$G$43=TRUE)</formula>
    </cfRule>
    <cfRule type="expression" dxfId="107" priority="189">
      <formula>AND(LEFT(Q5,SEARCH(" ",Q5)-1)="ECON",$G$43=TRUE)</formula>
    </cfRule>
    <cfRule type="expression" dxfId="106" priority="190">
      <formula>AND(LEFT(Q5,SEARCH(" ",Q5)-1)="ANTH",$G$43=TRUE)</formula>
    </cfRule>
    <cfRule type="expression" dxfId="105" priority="191">
      <formula>AND(LEFT(Q5,SEARCH(" ",Q5)-1)="BUS",$G$42=TRUE)</formula>
    </cfRule>
    <cfRule type="expression" dxfId="104" priority="192">
      <formula>AND(LEFT(Q5,SEARCH(" ",Q5)-1)="EE",$G$41=TRUE)</formula>
    </cfRule>
  </conditionalFormatting>
  <conditionalFormatting sqref="B5:Q37">
    <cfRule type="expression" dxfId="103" priority="95">
      <formula>AND(LEFT(B5,1)="^",ISBLANK($G$49)=FALSE)</formula>
    </cfRule>
  </conditionalFormatting>
  <conditionalFormatting sqref="N18">
    <cfRule type="expression" dxfId="102" priority="1">
      <formula>AND(LEFT(N18,LEN(N18)-4)="SOC 010",$Q$49=TRUE)</formula>
    </cfRule>
    <cfRule type="expression" dxfId="101" priority="2">
      <formula>AND(LEFT(N18,LEN(N18)-4)="SOC 002F",$Q$48=TRUE)</formula>
    </cfRule>
    <cfRule type="expression" dxfId="100" priority="3">
      <formula>AND(LEFT(N18,LEN(N18)-4)="SOC 001",$Q$47=TRUE)</formula>
    </cfRule>
    <cfRule type="expression" dxfId="99" priority="4">
      <formula>AND(LEFT(N18,LEN(N18)-4)="RLST 012",$Q$46=TRUE)</formula>
    </cfRule>
    <cfRule type="expression" dxfId="98" priority="5">
      <formula>AND(LEFT(N18,LEN(N18)-4)="PSYC 002",$Q$45=TRUE)</formula>
    </cfRule>
    <cfRule type="expression" dxfId="97" priority="6">
      <formula>AND(LEFT(N18,LEN(N18)-4)="PSYC 001",$Q$44=TRUE)</formula>
    </cfRule>
    <cfRule type="expression" dxfId="96" priority="7">
      <formula>AND(LEFT(N18,LEN(N18)-4)="POSC 020",$Q$43=TRUE)</formula>
    </cfRule>
    <cfRule type="expression" dxfId="95" priority="8">
      <formula>AND(LEFT(N18,LEN(N18)-4)="POSC 015",$Q$42=TRUE)</formula>
    </cfRule>
    <cfRule type="expression" dxfId="94" priority="9">
      <formula>AND(LEFT(N18,LEN(N18)-4)="POSC 010",$Q$41=TRUE)</formula>
    </cfRule>
    <cfRule type="expression" dxfId="93" priority="10">
      <formula>AND(LEFT(N18,LEN(N18)-4)="POSC 005W",$P$49=TRUE)</formula>
    </cfRule>
    <cfRule type="expression" dxfId="92" priority="11">
      <formula>AND(LEFT(N18,LEN(N18)-4)="PHYS 040C",$P$48=TRUE)</formula>
    </cfRule>
    <cfRule type="expression" dxfId="91" priority="12">
      <formula>AND(LEFT(N18,LEN(N18)-4)="PHYS 040A",$P$47=TRUE)</formula>
    </cfRule>
    <cfRule type="expression" dxfId="90" priority="13">
      <formula>AND(LEFT(N18,LEN(N18)-4)="PHIL 009",$P$46=TRUE)</formula>
    </cfRule>
    <cfRule type="expression" dxfId="89" priority="14">
      <formula>AND(LEFT(N18,LEN(N18)-4)="PHIL 001",$P$45=TRUE)</formula>
    </cfRule>
    <cfRule type="expression" dxfId="88" priority="15">
      <formula>AND(LEFT(N18,LEN(N18)-4)="MCS 001",$P$44=TRUE)</formula>
    </cfRule>
    <cfRule type="expression" dxfId="87" priority="16">
      <formula>AND(LEFT(N18,LEN(N18)-4)="MATH 022",$P$43=TRUE)</formula>
    </cfRule>
    <cfRule type="expression" dxfId="86" priority="17">
      <formula>AND(LEFT(N18,LEN(N18)-4)="MATH 009C",$P$42=TRUE)</formula>
    </cfRule>
    <cfRule type="expression" dxfId="85" priority="18">
      <formula>AND(LEFT(N18,LEN(N18)-4)="MATH 009B",$P$41=TRUE)</formula>
    </cfRule>
    <cfRule type="expression" dxfId="84" priority="19">
      <formula>AND(LEFT(N18,LEN(N18)-4)="MATH 009A",$O$49=TRUE)</formula>
    </cfRule>
    <cfRule type="expression" dxfId="83" priority="20">
      <formula>AND(LEFT(N18,LEN(N18)-4)="MATH 007B",$O$48=TRUE)</formula>
    </cfRule>
    <cfRule type="expression" dxfId="82" priority="21">
      <formula>AND(LEFT(N18,LEN(N18)-4)="MATH 007A",$O$47=TRUE)</formula>
    </cfRule>
    <cfRule type="expression" dxfId="81" priority="22">
      <formula>AND(LEFT(N18,LEN(N18)-4)="MATH 006B",$O$46=TRUE)</formula>
    </cfRule>
    <cfRule type="expression" dxfId="80" priority="23">
      <formula>AND(LEFT(N18,LEN(N18)-4)="MATH 006A",$O$45=TRUE)</formula>
    </cfRule>
    <cfRule type="expression" dxfId="79" priority="24">
      <formula>AND(LEFT(N18,LEN(N18)-4)="MATH 005",$O$44=TRUE)</formula>
    </cfRule>
    <cfRule type="expression" dxfId="78" priority="25">
      <formula>AND(LEFT(N18,LEN(N18)-4)="MATH 004",$O$43=TRUE)</formula>
    </cfRule>
    <cfRule type="expression" dxfId="77" priority="26">
      <formula>AND(LEFT(N18,LEN(N18)-4)="HIST 020",$O$42=TRUE)</formula>
    </cfRule>
    <cfRule type="expression" dxfId="76" priority="27">
      <formula>AND(LEFT(N18,LEN(N18)-4)="HIST 015",$O$41=TRUE)</formula>
    </cfRule>
    <cfRule type="expression" dxfId="75" priority="28">
      <formula>AND(LEFT(N18,LEN(N18)-4)="HIST 010",$N$49=TRUE)</formula>
    </cfRule>
    <cfRule type="expression" dxfId="74" priority="29">
      <formula>AND(LEFT(N18,LEN(N18)-4)="GSST 001S",$N$48=TRUE)</formula>
    </cfRule>
    <cfRule type="expression" dxfId="73" priority="30">
      <formula>AND(LEFT(N18,LEN(N18)-4)="ETST 003",$N$47=TRUE)</formula>
    </cfRule>
    <cfRule type="expression" dxfId="72" priority="31">
      <formula>AND(LEFT(N18,LEN(N18)-4)="ETST 002",$N$46=TRUE)</formula>
    </cfRule>
    <cfRule type="expression" dxfId="71" priority="32">
      <formula>AND(LEFT(N18,LEN(N18)-4)="ETST 001",$N$45=TRUE)</formula>
    </cfRule>
    <cfRule type="expression" dxfId="70" priority="33">
      <formula>AND(LEFT(N18,LEN(N18)-4)="ENSC 001",$N$44=TRUE)</formula>
    </cfRule>
    <cfRule type="expression" dxfId="69" priority="34">
      <formula>AND(LEFT(N18,LEN(N18)-4)="EE 001A",$N$43=TRUE)</formula>
    </cfRule>
    <cfRule type="expression" dxfId="68" priority="35">
      <formula>AND(LEFT(N18,LEN(N18)-4)="EDUC 010",$N$42=TRUE)</formula>
    </cfRule>
    <cfRule type="expression" dxfId="67" priority="36">
      <formula>AND(LEFT(N18,LEN(N18)-4)="EDUC 005",$N$41=TRUE)</formula>
    </cfRule>
    <cfRule type="expression" dxfId="66" priority="37">
      <formula>AND(LEFT(N18,LEN(N18)-4)="ECON 003",$M$49=TRUE)</formula>
    </cfRule>
    <cfRule type="expression" dxfId="65" priority="38">
      <formula>AND(LEFT(N18,LEN(N18)-4)="ECON 002",$M$48=TRUE)</formula>
    </cfRule>
    <cfRule type="expression" dxfId="64" priority="39">
      <formula>AND(LEFT(N18,LEN(N18)-4)="CS 061",$M$47=TRUE)</formula>
    </cfRule>
    <cfRule type="expression" dxfId="63" priority="40">
      <formula>AND(LEFT(N18,LEN(N18)-4)="CS 012",$M$46=TRUE)</formula>
    </cfRule>
    <cfRule type="expression" dxfId="62" priority="41">
      <formula>AND(LEFT(N18,LEN(N18)-4)="CS 010",$M$45=TRUE)</formula>
    </cfRule>
    <cfRule type="expression" dxfId="61" priority="42">
      <formula>AND(LEFT(N18,LEN(N18)-4)="CS 008",$M$44=TRUE)</formula>
    </cfRule>
    <cfRule type="expression" dxfId="60" priority="43">
      <formula>AND(LEFT(N18,LEN(N18)-4)="CS 006",$M$43=TRUE)</formula>
    </cfRule>
    <cfRule type="expression" dxfId="59" priority="44">
      <formula>AND(LEFT(N18,LEN(N18)-4)="CS 005",$M$42=TRUE)</formula>
    </cfRule>
    <cfRule type="expression" dxfId="58" priority="45">
      <formula>AND(LEFT(N18,LEN(N18)-4)="CHEM 001W",$M$41=TRUE)</formula>
    </cfRule>
    <cfRule type="expression" dxfId="57" priority="46">
      <formula>AND(LEFT(N18,LEN(N18)-4)="CHEM 001C",$L$49=TRUE)</formula>
    </cfRule>
    <cfRule type="expression" dxfId="56" priority="47">
      <formula>AND(LEFT(N18,LEN(N18)-4)="CHEM 001A",$L$48=TRUE)</formula>
    </cfRule>
    <cfRule type="expression" dxfId="55" priority="48">
      <formula>AND(LEFT(N18,LEN(N18)-4)="BUS 010",$L$47=TRUE)</formula>
    </cfRule>
    <cfRule type="expression" dxfId="54" priority="49">
      <formula>AND(LEFT(N18,LEN(N18)-4)="BIOL 005C",$L$46=TRUE)</formula>
    </cfRule>
    <cfRule type="expression" dxfId="53" priority="50">
      <formula>AND(LEFT(N18,LEN(N18)-4)="BIOL 005B",$L$45=TRUE)</formula>
    </cfRule>
    <cfRule type="expression" dxfId="52" priority="51">
      <formula>AND(LEFT(N18,LEN(N18)-4)="BIOL 005A",$L$44=TRUE)</formula>
    </cfRule>
    <cfRule type="expression" dxfId="51" priority="52">
      <formula>AND(LEFT(N18,LEN(N18)-4)="ANTH 005",$L$43=TRUE)</formula>
    </cfRule>
    <cfRule type="expression" dxfId="50" priority="53">
      <formula>AND(LEFT(N18,LEN(N18)-4)="ANTH 002",$L$42=TRUE)</formula>
    </cfRule>
    <cfRule type="expression" dxfId="49" priority="54">
      <formula>AND(LEFT(N18,LEN(N18)-4)="ANTH 001",$L$41=TRUE)</formula>
    </cfRule>
    <cfRule type="expression" dxfId="48" priority="55">
      <formula>AND(LEFT(N18,SEARCH(" ",N18)-1)="SOC",$K$45=TRUE)</formula>
    </cfRule>
    <cfRule type="expression" dxfId="47" priority="56">
      <formula>AND(LEFT(N18,SEARCH(" ",N18)-1)="RLST",$K$44=TRUE)</formula>
    </cfRule>
    <cfRule type="expression" dxfId="46" priority="57">
      <formula>AND(LEFT(N18,SEARCH(" ",N18)-1)="PSYC",$K$43=TRUE)</formula>
    </cfRule>
    <cfRule type="expression" dxfId="45" priority="58">
      <formula>AND(LEFT(N18,SEARCH(" ",N18)-1)="POSC",$K$42=TRUE)</formula>
    </cfRule>
    <cfRule type="expression" dxfId="44" priority="59">
      <formula>AND(LEFT(N18,SEARCH(" ",N18)-1)="PHYS",$K$41=TRUE)</formula>
    </cfRule>
    <cfRule type="expression" dxfId="43" priority="60">
      <formula>AND(LEFT(N18,SEARCH(" ",N18)-1)="PHIL",$J$45=TRUE)</formula>
    </cfRule>
    <cfRule type="expression" dxfId="42" priority="61">
      <formula>AND(LEFT(N18,SEARCH(" ",N18)-1)="MCS",$J$44=TRUE)</formula>
    </cfRule>
    <cfRule type="expression" dxfId="41" priority="62">
      <formula>AND(LEFT(N18,SEARCH(" ",N18)-1)="MATH",$J$43=TRUE)</formula>
    </cfRule>
    <cfRule type="expression" dxfId="40" priority="63">
      <formula>AND(LEFT(N18,SEARCH(" ",N18)-1)="HIST",$J$42=TRUE)</formula>
    </cfRule>
    <cfRule type="expression" dxfId="39" priority="64">
      <formula>AND(LEFT(N18,SEARCH(" ",N18)-1)="GSST",$J$41=TRUE)</formula>
    </cfRule>
    <cfRule type="expression" dxfId="38" priority="65">
      <formula>AND(LEFT(N18,SEARCH(" ",N18)-1)="ETST",$I$45=TRUE)</formula>
    </cfRule>
    <cfRule type="expression" dxfId="37" priority="66">
      <formula>AND(LEFT(N18,SEARCH(" ",N18)-1)="ENSC",$I$44=TRUE)</formula>
    </cfRule>
    <cfRule type="expression" dxfId="36" priority="67">
      <formula>AND(LEFT(N18,SEARCH(" ",N18)-1)="EE",$I$43=TRUE)</formula>
    </cfRule>
    <cfRule type="expression" dxfId="35" priority="68">
      <formula>AND(LEFT(N18,SEARCH(" ",N18)-1)="EDUC",$I$42=TRUE)</formula>
    </cfRule>
    <cfRule type="expression" dxfId="34" priority="69">
      <formula>AND(LEFT(N18,SEARCH(" ",N18)-1)="ECON",$I$41=TRUE)</formula>
    </cfRule>
    <cfRule type="expression" dxfId="33" priority="70">
      <formula>AND(LEFT(N18,SEARCH(" ",N18)-1)="CS",$H$45=TRUE)</formula>
    </cfRule>
    <cfRule type="expression" dxfId="32" priority="71">
      <formula>AND(LEFT(N18,SEARCH(" ",N18)-1)="CHEM",$H$44=TRUE)</formula>
    </cfRule>
    <cfRule type="expression" dxfId="31" priority="72">
      <formula>AND(LEFT(N18,SEARCH(" ",N18)-1)="BUS",$H$43=TRUE)</formula>
    </cfRule>
    <cfRule type="expression" dxfId="30" priority="73">
      <formula>AND(LEFT(N18,SEARCH(" ",N18)-1)="BIOL",$H$42=TRUE)</formula>
    </cfRule>
    <cfRule type="expression" dxfId="29" priority="74">
      <formula>AND(LEFT(N18,SEARCH(" ",N18)-1)="ANTH",$H$41=TRUE)</formula>
    </cfRule>
    <cfRule type="expression" dxfId="28" priority="75">
      <formula>AND(LEFT(N18,SEARCH(" ",N18)-1)="EDUC",$G$45=TRUE)</formula>
    </cfRule>
    <cfRule type="expression" dxfId="27" priority="76">
      <formula>AND(LEFT(N18,SEARCH(" ",N18)-1)="PHYS",$G$44=TRUE)</formula>
    </cfRule>
    <cfRule type="expression" dxfId="26" priority="77">
      <formula>AND(LEFT(N18,SEARCH(" ",N18)-1)="MATH",$G$44=TRUE)</formula>
    </cfRule>
    <cfRule type="expression" dxfId="25" priority="78">
      <formula>AND(LEFT(N18,SEARCH(" ",N18)-1)="ENSC",$G$44=TRUE)</formula>
    </cfRule>
    <cfRule type="expression" dxfId="24" priority="79">
      <formula>AND(LEFT(N18,SEARCH(" ",N18)-1)="CHEM",$G$44=TRUE)</formula>
    </cfRule>
    <cfRule type="expression" dxfId="23" priority="80">
      <formula>AND(LEFT(N18,SEARCH(" ",N18)-1)="BIOL",$G$44=TRUE)</formula>
    </cfRule>
    <cfRule type="expression" dxfId="22" priority="81">
      <formula>AND(LEFT(N18,SEARCH(" ",N18)-1)="SOC",$G$43=TRUE)</formula>
    </cfRule>
    <cfRule type="expression" dxfId="21" priority="82">
      <formula>AND(LEFT(N18,SEARCH(" ",N18)-1)="RLST",$G$43=TRUE)</formula>
    </cfRule>
    <cfRule type="expression" dxfId="20" priority="83">
      <formula>AND(LEFT(N18,SEARCH(" ",N18)-1)="PSYC",$G$43=TRUE)</formula>
    </cfRule>
    <cfRule type="expression" dxfId="19" priority="84">
      <formula>AND(LEFT(N18,SEARCH(" ",N18)-1)="POSC",$G$43=TRUE)</formula>
    </cfRule>
    <cfRule type="expression" dxfId="18" priority="85">
      <formula>AND(LEFT(N18,SEARCH(" ",N18)-1)="PHIL",$G$43=TRUE)</formula>
    </cfRule>
    <cfRule type="expression" dxfId="17" priority="86">
      <formula>AND(LEFT(N18,SEARCH(" ",N18)-1)="MCS",$G$43=TRUE)</formula>
    </cfRule>
    <cfRule type="expression" dxfId="16" priority="87">
      <formula>AND(LEFT(N18,SEARCH(" ",N18)-1)="HIST",$G$43=TRUE)</formula>
    </cfRule>
    <cfRule type="expression" dxfId="15" priority="88">
      <formula>AND(LEFT(N18,SEARCH(" ",N18)-1)="GSST",$G$43=TRUE)</formula>
    </cfRule>
    <cfRule type="expression" dxfId="14" priority="89">
      <formula>AND(LEFT(N18,SEARCH(" ",N18)-1)="ETST",$G$43=TRUE)</formula>
    </cfRule>
    <cfRule type="expression" dxfId="13" priority="90">
      <formula>AND(LEFT(N18,SEARCH(" ",N18)-1)="ECON",$G$43=TRUE)</formula>
    </cfRule>
    <cfRule type="expression" dxfId="12" priority="91">
      <formula>AND(LEFT(N18,SEARCH(" ",N18)-1)="ANTH",$G$43=TRUE)</formula>
    </cfRule>
    <cfRule type="expression" dxfId="11" priority="92">
      <formula>AND(LEFT(N18,SEARCH(" ",N18)-1)="BUS",$G$42=TRUE)</formula>
    </cfRule>
    <cfRule type="expression" dxfId="10" priority="93">
      <formula>AND(LEFT(N18,SEARCH(" ",N18)-1)="EE",$G$41=TRUE)</formula>
    </cfRule>
    <cfRule type="expression" dxfId="9" priority="94">
      <formula>AND(LEFT(N18,SEARCH(" ",N18)-1)="CS",$G$41=TRUE)</formula>
    </cfRule>
  </conditionalFormatting>
  <printOptions horizontalCentered="1"/>
  <pageMargins left="0.5" right="0.5" top="0.75" bottom="0.75" header="0.25" footer="0.25"/>
  <pageSetup paperSize="17" scale="60" fitToHeight="0" orientation="landscape" r:id="rId1"/>
  <headerFooter scaleWithDoc="0">
    <oddFooter>&amp;L&amp;"Segoe UI,Regular"&amp;9Final - Updated 1/31/2019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BCOE">
                <anchor moveWithCells="1">
                  <from>
                    <xdr:col>5</xdr:col>
                    <xdr:colOff>1047750</xdr:colOff>
                    <xdr:row>40</xdr:row>
                    <xdr:rowOff>0</xdr:rowOff>
                  </from>
                  <to>
                    <xdr:col>6</xdr:col>
                    <xdr:colOff>1028700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1047750</xdr:colOff>
                    <xdr:row>40</xdr:row>
                    <xdr:rowOff>219075</xdr:rowOff>
                  </from>
                  <to>
                    <xdr:col>6</xdr:col>
                    <xdr:colOff>1028700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1047750</xdr:colOff>
                    <xdr:row>41</xdr:row>
                    <xdr:rowOff>209550</xdr:rowOff>
                  </from>
                  <to>
                    <xdr:col>6</xdr:col>
                    <xdr:colOff>1028700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1047750</xdr:colOff>
                    <xdr:row>42</xdr:row>
                    <xdr:rowOff>200025</xdr:rowOff>
                  </from>
                  <to>
                    <xdr:col>6</xdr:col>
                    <xdr:colOff>1028700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1047750</xdr:colOff>
                    <xdr:row>44</xdr:row>
                    <xdr:rowOff>0</xdr:rowOff>
                  </from>
                  <to>
                    <xdr:col>6</xdr:col>
                    <xdr:colOff>1028700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1047750</xdr:colOff>
                    <xdr:row>40</xdr:row>
                    <xdr:rowOff>0</xdr:rowOff>
                  </from>
                  <to>
                    <xdr:col>7</xdr:col>
                    <xdr:colOff>800100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1047750</xdr:colOff>
                    <xdr:row>40</xdr:row>
                    <xdr:rowOff>228600</xdr:rowOff>
                  </from>
                  <to>
                    <xdr:col>7</xdr:col>
                    <xdr:colOff>819150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1047750</xdr:colOff>
                    <xdr:row>41</xdr:row>
                    <xdr:rowOff>219075</xdr:rowOff>
                  </from>
                  <to>
                    <xdr:col>7</xdr:col>
                    <xdr:colOff>800100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1047750</xdr:colOff>
                    <xdr:row>42</xdr:row>
                    <xdr:rowOff>200025</xdr:rowOff>
                  </from>
                  <to>
                    <xdr:col>7</xdr:col>
                    <xdr:colOff>800100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1047750</xdr:colOff>
                    <xdr:row>44</xdr:row>
                    <xdr:rowOff>0</xdr:rowOff>
                  </from>
                  <to>
                    <xdr:col>7</xdr:col>
                    <xdr:colOff>838200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1038225</xdr:colOff>
                    <xdr:row>40</xdr:row>
                    <xdr:rowOff>219075</xdr:rowOff>
                  </from>
                  <to>
                    <xdr:col>9</xdr:col>
                    <xdr:colOff>819150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1038225</xdr:colOff>
                    <xdr:row>40</xdr:row>
                    <xdr:rowOff>0</xdr:rowOff>
                  </from>
                  <to>
                    <xdr:col>9</xdr:col>
                    <xdr:colOff>838200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1047750</xdr:colOff>
                    <xdr:row>44</xdr:row>
                    <xdr:rowOff>0</xdr:rowOff>
                  </from>
                  <to>
                    <xdr:col>8</xdr:col>
                    <xdr:colOff>838200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7</xdr:col>
                    <xdr:colOff>1047750</xdr:colOff>
                    <xdr:row>42</xdr:row>
                    <xdr:rowOff>200025</xdr:rowOff>
                  </from>
                  <to>
                    <xdr:col>8</xdr:col>
                    <xdr:colOff>838200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1047750</xdr:colOff>
                    <xdr:row>41</xdr:row>
                    <xdr:rowOff>209550</xdr:rowOff>
                  </from>
                  <to>
                    <xdr:col>8</xdr:col>
                    <xdr:colOff>838200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1047750</xdr:colOff>
                    <xdr:row>40</xdr:row>
                    <xdr:rowOff>219075</xdr:rowOff>
                  </from>
                  <to>
                    <xdr:col>8</xdr:col>
                    <xdr:colOff>838200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7</xdr:col>
                    <xdr:colOff>1047750</xdr:colOff>
                    <xdr:row>40</xdr:row>
                    <xdr:rowOff>0</xdr:rowOff>
                  </from>
                  <to>
                    <xdr:col>8</xdr:col>
                    <xdr:colOff>838200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1038225</xdr:colOff>
                    <xdr:row>41</xdr:row>
                    <xdr:rowOff>209550</xdr:rowOff>
                  </from>
                  <to>
                    <xdr:col>9</xdr:col>
                    <xdr:colOff>819150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8</xdr:col>
                    <xdr:colOff>1038225</xdr:colOff>
                    <xdr:row>42</xdr:row>
                    <xdr:rowOff>200025</xdr:rowOff>
                  </from>
                  <to>
                    <xdr:col>9</xdr:col>
                    <xdr:colOff>838200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1038225</xdr:colOff>
                    <xdr:row>44</xdr:row>
                    <xdr:rowOff>0</xdr:rowOff>
                  </from>
                  <to>
                    <xdr:col>9</xdr:col>
                    <xdr:colOff>838200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10</xdr:col>
                    <xdr:colOff>19050</xdr:colOff>
                    <xdr:row>44</xdr:row>
                    <xdr:rowOff>0</xdr:rowOff>
                  </from>
                  <to>
                    <xdr:col>10</xdr:col>
                    <xdr:colOff>857250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42</xdr:row>
                    <xdr:rowOff>200025</xdr:rowOff>
                  </from>
                  <to>
                    <xdr:col>10</xdr:col>
                    <xdr:colOff>857250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209550</xdr:rowOff>
                  </from>
                  <to>
                    <xdr:col>10</xdr:col>
                    <xdr:colOff>857250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219075</xdr:rowOff>
                  </from>
                  <to>
                    <xdr:col>10</xdr:col>
                    <xdr:colOff>857250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0</xdr:rowOff>
                  </from>
                  <to>
                    <xdr:col>10</xdr:col>
                    <xdr:colOff>857250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10</xdr:col>
                    <xdr:colOff>1047750</xdr:colOff>
                    <xdr:row>40</xdr:row>
                    <xdr:rowOff>0</xdr:rowOff>
                  </from>
                  <to>
                    <xdr:col>11</xdr:col>
                    <xdr:colOff>838200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10</xdr:col>
                    <xdr:colOff>1047750</xdr:colOff>
                    <xdr:row>40</xdr:row>
                    <xdr:rowOff>209550</xdr:rowOff>
                  </from>
                  <to>
                    <xdr:col>11</xdr:col>
                    <xdr:colOff>838200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10</xdr:col>
                    <xdr:colOff>1047750</xdr:colOff>
                    <xdr:row>41</xdr:row>
                    <xdr:rowOff>180975</xdr:rowOff>
                  </from>
                  <to>
                    <xdr:col>11</xdr:col>
                    <xdr:colOff>838200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10</xdr:col>
                    <xdr:colOff>1047750</xdr:colOff>
                    <xdr:row>42</xdr:row>
                    <xdr:rowOff>152400</xdr:rowOff>
                  </from>
                  <to>
                    <xdr:col>11</xdr:col>
                    <xdr:colOff>838200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10</xdr:col>
                    <xdr:colOff>1047750</xdr:colOff>
                    <xdr:row>43</xdr:row>
                    <xdr:rowOff>133350</xdr:rowOff>
                  </from>
                  <to>
                    <xdr:col>11</xdr:col>
                    <xdr:colOff>838200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10</xdr:col>
                    <xdr:colOff>1047750</xdr:colOff>
                    <xdr:row>44</xdr:row>
                    <xdr:rowOff>142875</xdr:rowOff>
                  </from>
                  <to>
                    <xdr:col>11</xdr:col>
                    <xdr:colOff>838200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10</xdr:col>
                    <xdr:colOff>1047750</xdr:colOff>
                    <xdr:row>45</xdr:row>
                    <xdr:rowOff>161925</xdr:rowOff>
                  </from>
                  <to>
                    <xdr:col>11</xdr:col>
                    <xdr:colOff>838200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10</xdr:col>
                    <xdr:colOff>1047750</xdr:colOff>
                    <xdr:row>46</xdr:row>
                    <xdr:rowOff>171450</xdr:rowOff>
                  </from>
                  <to>
                    <xdr:col>11</xdr:col>
                    <xdr:colOff>838200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10</xdr:col>
                    <xdr:colOff>1047750</xdr:colOff>
                    <xdr:row>48</xdr:row>
                    <xdr:rowOff>0</xdr:rowOff>
                  </from>
                  <to>
                    <xdr:col>11</xdr:col>
                    <xdr:colOff>838200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12</xdr:col>
                    <xdr:colOff>38100</xdr:colOff>
                    <xdr:row>40</xdr:row>
                    <xdr:rowOff>0</xdr:rowOff>
                  </from>
                  <to>
                    <xdr:col>12</xdr:col>
                    <xdr:colOff>885825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12</xdr:col>
                    <xdr:colOff>38100</xdr:colOff>
                    <xdr:row>40</xdr:row>
                    <xdr:rowOff>209550</xdr:rowOff>
                  </from>
                  <to>
                    <xdr:col>12</xdr:col>
                    <xdr:colOff>885825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180975</xdr:rowOff>
                  </from>
                  <to>
                    <xdr:col>12</xdr:col>
                    <xdr:colOff>885825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38100</xdr:colOff>
                    <xdr:row>42</xdr:row>
                    <xdr:rowOff>152400</xdr:rowOff>
                  </from>
                  <to>
                    <xdr:col>12</xdr:col>
                    <xdr:colOff>885825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38100</xdr:colOff>
                    <xdr:row>43</xdr:row>
                    <xdr:rowOff>133350</xdr:rowOff>
                  </from>
                  <to>
                    <xdr:col>12</xdr:col>
                    <xdr:colOff>885825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142875</xdr:rowOff>
                  </from>
                  <to>
                    <xdr:col>12</xdr:col>
                    <xdr:colOff>885825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38100</xdr:colOff>
                    <xdr:row>45</xdr:row>
                    <xdr:rowOff>161925</xdr:rowOff>
                  </from>
                  <to>
                    <xdr:col>12</xdr:col>
                    <xdr:colOff>885825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12</xdr:col>
                    <xdr:colOff>38100</xdr:colOff>
                    <xdr:row>46</xdr:row>
                    <xdr:rowOff>171450</xdr:rowOff>
                  </from>
                  <to>
                    <xdr:col>12</xdr:col>
                    <xdr:colOff>885825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12</xdr:col>
                    <xdr:colOff>38100</xdr:colOff>
                    <xdr:row>48</xdr:row>
                    <xdr:rowOff>0</xdr:rowOff>
                  </from>
                  <to>
                    <xdr:col>12</xdr:col>
                    <xdr:colOff>885825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13</xdr:col>
                    <xdr:colOff>38100</xdr:colOff>
                    <xdr:row>40</xdr:row>
                    <xdr:rowOff>0</xdr:rowOff>
                  </from>
                  <to>
                    <xdr:col>13</xdr:col>
                    <xdr:colOff>885825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13</xdr:col>
                    <xdr:colOff>38100</xdr:colOff>
                    <xdr:row>40</xdr:row>
                    <xdr:rowOff>209550</xdr:rowOff>
                  </from>
                  <to>
                    <xdr:col>13</xdr:col>
                    <xdr:colOff>885825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13</xdr:col>
                    <xdr:colOff>38100</xdr:colOff>
                    <xdr:row>41</xdr:row>
                    <xdr:rowOff>180975</xdr:rowOff>
                  </from>
                  <to>
                    <xdr:col>13</xdr:col>
                    <xdr:colOff>885825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152400</xdr:rowOff>
                  </from>
                  <to>
                    <xdr:col>13</xdr:col>
                    <xdr:colOff>885825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133350</xdr:rowOff>
                  </from>
                  <to>
                    <xdr:col>13</xdr:col>
                    <xdr:colOff>885825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142875</xdr:rowOff>
                  </from>
                  <to>
                    <xdr:col>13</xdr:col>
                    <xdr:colOff>885825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13</xdr:col>
                    <xdr:colOff>38100</xdr:colOff>
                    <xdr:row>45</xdr:row>
                    <xdr:rowOff>161925</xdr:rowOff>
                  </from>
                  <to>
                    <xdr:col>13</xdr:col>
                    <xdr:colOff>885825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13</xdr:col>
                    <xdr:colOff>38100</xdr:colOff>
                    <xdr:row>46</xdr:row>
                    <xdr:rowOff>171450</xdr:rowOff>
                  </from>
                  <to>
                    <xdr:col>13</xdr:col>
                    <xdr:colOff>885825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13</xdr:col>
                    <xdr:colOff>38100</xdr:colOff>
                    <xdr:row>48</xdr:row>
                    <xdr:rowOff>0</xdr:rowOff>
                  </from>
                  <to>
                    <xdr:col>13</xdr:col>
                    <xdr:colOff>885825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14</xdr:col>
                    <xdr:colOff>28575</xdr:colOff>
                    <xdr:row>40</xdr:row>
                    <xdr:rowOff>0</xdr:rowOff>
                  </from>
                  <to>
                    <xdr:col>14</xdr:col>
                    <xdr:colOff>866775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14</xdr:col>
                    <xdr:colOff>28575</xdr:colOff>
                    <xdr:row>40</xdr:row>
                    <xdr:rowOff>209550</xdr:rowOff>
                  </from>
                  <to>
                    <xdr:col>14</xdr:col>
                    <xdr:colOff>866775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14</xdr:col>
                    <xdr:colOff>28575</xdr:colOff>
                    <xdr:row>41</xdr:row>
                    <xdr:rowOff>180975</xdr:rowOff>
                  </from>
                  <to>
                    <xdr:col>14</xdr:col>
                    <xdr:colOff>866775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14</xdr:col>
                    <xdr:colOff>28575</xdr:colOff>
                    <xdr:row>42</xdr:row>
                    <xdr:rowOff>152400</xdr:rowOff>
                  </from>
                  <to>
                    <xdr:col>14</xdr:col>
                    <xdr:colOff>866775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14</xdr:col>
                    <xdr:colOff>28575</xdr:colOff>
                    <xdr:row>43</xdr:row>
                    <xdr:rowOff>133350</xdr:rowOff>
                  </from>
                  <to>
                    <xdr:col>14</xdr:col>
                    <xdr:colOff>866775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14</xdr:col>
                    <xdr:colOff>28575</xdr:colOff>
                    <xdr:row>44</xdr:row>
                    <xdr:rowOff>142875</xdr:rowOff>
                  </from>
                  <to>
                    <xdr:col>14</xdr:col>
                    <xdr:colOff>866775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14</xdr:col>
                    <xdr:colOff>28575</xdr:colOff>
                    <xdr:row>45</xdr:row>
                    <xdr:rowOff>161925</xdr:rowOff>
                  </from>
                  <to>
                    <xdr:col>14</xdr:col>
                    <xdr:colOff>866775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14</xdr:col>
                    <xdr:colOff>28575</xdr:colOff>
                    <xdr:row>46</xdr:row>
                    <xdr:rowOff>171450</xdr:rowOff>
                  </from>
                  <to>
                    <xdr:col>14</xdr:col>
                    <xdr:colOff>866775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>
                  <from>
                    <xdr:col>14</xdr:col>
                    <xdr:colOff>28575</xdr:colOff>
                    <xdr:row>48</xdr:row>
                    <xdr:rowOff>0</xdr:rowOff>
                  </from>
                  <to>
                    <xdr:col>14</xdr:col>
                    <xdr:colOff>866775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>
                  <from>
                    <xdr:col>15</xdr:col>
                    <xdr:colOff>38100</xdr:colOff>
                    <xdr:row>40</xdr:row>
                    <xdr:rowOff>0</xdr:rowOff>
                  </from>
                  <to>
                    <xdr:col>15</xdr:col>
                    <xdr:colOff>885825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>
                  <from>
                    <xdr:col>15</xdr:col>
                    <xdr:colOff>38100</xdr:colOff>
                    <xdr:row>40</xdr:row>
                    <xdr:rowOff>209550</xdr:rowOff>
                  </from>
                  <to>
                    <xdr:col>15</xdr:col>
                    <xdr:colOff>885825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>
                  <from>
                    <xdr:col>15</xdr:col>
                    <xdr:colOff>38100</xdr:colOff>
                    <xdr:row>41</xdr:row>
                    <xdr:rowOff>180975</xdr:rowOff>
                  </from>
                  <to>
                    <xdr:col>15</xdr:col>
                    <xdr:colOff>885825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>
                  <from>
                    <xdr:col>15</xdr:col>
                    <xdr:colOff>38100</xdr:colOff>
                    <xdr:row>42</xdr:row>
                    <xdr:rowOff>152400</xdr:rowOff>
                  </from>
                  <to>
                    <xdr:col>15</xdr:col>
                    <xdr:colOff>885825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>
                  <from>
                    <xdr:col>15</xdr:col>
                    <xdr:colOff>38100</xdr:colOff>
                    <xdr:row>43</xdr:row>
                    <xdr:rowOff>133350</xdr:rowOff>
                  </from>
                  <to>
                    <xdr:col>15</xdr:col>
                    <xdr:colOff>885825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>
                  <from>
                    <xdr:col>15</xdr:col>
                    <xdr:colOff>38100</xdr:colOff>
                    <xdr:row>44</xdr:row>
                    <xdr:rowOff>142875</xdr:rowOff>
                  </from>
                  <to>
                    <xdr:col>15</xdr:col>
                    <xdr:colOff>885825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15</xdr:col>
                    <xdr:colOff>38100</xdr:colOff>
                    <xdr:row>45</xdr:row>
                    <xdr:rowOff>161925</xdr:rowOff>
                  </from>
                  <to>
                    <xdr:col>15</xdr:col>
                    <xdr:colOff>885825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15</xdr:col>
                    <xdr:colOff>38100</xdr:colOff>
                    <xdr:row>46</xdr:row>
                    <xdr:rowOff>171450</xdr:rowOff>
                  </from>
                  <to>
                    <xdr:col>15</xdr:col>
                    <xdr:colOff>885825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15</xdr:col>
                    <xdr:colOff>38100</xdr:colOff>
                    <xdr:row>48</xdr:row>
                    <xdr:rowOff>0</xdr:rowOff>
                  </from>
                  <to>
                    <xdr:col>15</xdr:col>
                    <xdr:colOff>885825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16</xdr:col>
                    <xdr:colOff>19050</xdr:colOff>
                    <xdr:row>40</xdr:row>
                    <xdr:rowOff>0</xdr:rowOff>
                  </from>
                  <to>
                    <xdr:col>16</xdr:col>
                    <xdr:colOff>857250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Check Box 73">
              <controlPr defaultSize="0" autoFill="0" autoLine="0" autoPict="0">
                <anchor moveWithCells="1">
                  <from>
                    <xdr:col>16</xdr:col>
                    <xdr:colOff>19050</xdr:colOff>
                    <xdr:row>40</xdr:row>
                    <xdr:rowOff>209550</xdr:rowOff>
                  </from>
                  <to>
                    <xdr:col>16</xdr:col>
                    <xdr:colOff>857250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Check Box 74">
              <controlPr defaultSize="0" autoFill="0" autoLine="0" autoPict="0">
                <anchor moveWithCells="1">
                  <from>
                    <xdr:col>16</xdr:col>
                    <xdr:colOff>19050</xdr:colOff>
                    <xdr:row>41</xdr:row>
                    <xdr:rowOff>180975</xdr:rowOff>
                  </from>
                  <to>
                    <xdr:col>16</xdr:col>
                    <xdr:colOff>857250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Check Box 75">
              <controlPr defaultSize="0" autoFill="0" autoLine="0" autoPict="0">
                <anchor moveWithCells="1">
                  <from>
                    <xdr:col>16</xdr:col>
                    <xdr:colOff>19050</xdr:colOff>
                    <xdr:row>42</xdr:row>
                    <xdr:rowOff>152400</xdr:rowOff>
                  </from>
                  <to>
                    <xdr:col>16</xdr:col>
                    <xdr:colOff>857250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Check Box 76">
              <controlPr defaultSize="0" autoFill="0" autoLine="0" autoPict="0">
                <anchor moveWithCells="1">
                  <from>
                    <xdr:col>16</xdr:col>
                    <xdr:colOff>19050</xdr:colOff>
                    <xdr:row>43</xdr:row>
                    <xdr:rowOff>133350</xdr:rowOff>
                  </from>
                  <to>
                    <xdr:col>16</xdr:col>
                    <xdr:colOff>857250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9" name="Check Box 77">
              <controlPr defaultSize="0" autoFill="0" autoLine="0" autoPict="0">
                <anchor moveWithCells="1">
                  <from>
                    <xdr:col>16</xdr:col>
                    <xdr:colOff>19050</xdr:colOff>
                    <xdr:row>44</xdr:row>
                    <xdr:rowOff>142875</xdr:rowOff>
                  </from>
                  <to>
                    <xdr:col>16</xdr:col>
                    <xdr:colOff>857250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0" name="Check Box 78">
              <controlPr defaultSize="0" autoFill="0" autoLine="0" autoPict="0">
                <anchor moveWithCells="1">
                  <from>
                    <xdr:col>16</xdr:col>
                    <xdr:colOff>19050</xdr:colOff>
                    <xdr:row>45</xdr:row>
                    <xdr:rowOff>161925</xdr:rowOff>
                  </from>
                  <to>
                    <xdr:col>16</xdr:col>
                    <xdr:colOff>857250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1" name="Check Box 79">
              <controlPr defaultSize="0" autoFill="0" autoLine="0" autoPict="0">
                <anchor moveWithCells="1">
                  <from>
                    <xdr:col>16</xdr:col>
                    <xdr:colOff>19050</xdr:colOff>
                    <xdr:row>46</xdr:row>
                    <xdr:rowOff>171450</xdr:rowOff>
                  </from>
                  <to>
                    <xdr:col>16</xdr:col>
                    <xdr:colOff>857250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2" name="Check Box 80">
              <controlPr defaultSize="0" autoFill="0" autoLine="0" autoPict="0">
                <anchor moveWithCells="1">
                  <from>
                    <xdr:col>16</xdr:col>
                    <xdr:colOff>19050</xdr:colOff>
                    <xdr:row>48</xdr:row>
                    <xdr:rowOff>0</xdr:rowOff>
                  </from>
                  <to>
                    <xdr:col>16</xdr:col>
                    <xdr:colOff>857250</xdr:colOff>
                    <xdr:row>49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workbookViewId="0"/>
  </sheetViews>
  <sheetFormatPr defaultRowHeight="14.25"/>
  <cols>
    <col min="1" max="2" width="14" customWidth="1"/>
    <col min="3" max="10" width="26.86328125" style="10" customWidth="1"/>
    <col min="11" max="15" width="26.86328125" style="19" customWidth="1"/>
    <col min="16" max="17" width="26.86328125" style="10" customWidth="1"/>
    <col min="18" max="18" width="26.86328125" style="19" customWidth="1"/>
  </cols>
  <sheetData>
    <row r="1" spans="1:18" ht="38.25" customHeight="1">
      <c r="A1" s="25" t="s">
        <v>404</v>
      </c>
      <c r="B1" s="17"/>
      <c r="C1" s="17"/>
      <c r="D1" s="17"/>
      <c r="E1" s="17"/>
      <c r="F1" s="17"/>
      <c r="G1" s="17"/>
      <c r="H1" s="17"/>
      <c r="I1" s="17"/>
      <c r="J1" s="16"/>
      <c r="K1" s="26"/>
      <c r="L1" s="26"/>
      <c r="M1" s="26"/>
      <c r="N1" s="26"/>
      <c r="O1" s="26"/>
      <c r="P1" s="17"/>
      <c r="Q1" s="16"/>
      <c r="R1" s="26"/>
    </row>
    <row r="3" spans="1:18">
      <c r="A3" s="36" t="s">
        <v>0</v>
      </c>
      <c r="B3" s="50" t="s">
        <v>1</v>
      </c>
      <c r="C3" s="53" t="s">
        <v>386</v>
      </c>
      <c r="D3" s="37" t="s">
        <v>409</v>
      </c>
      <c r="E3" s="37" t="s">
        <v>411</v>
      </c>
      <c r="F3" s="37" t="s">
        <v>410</v>
      </c>
      <c r="G3" s="37" t="s">
        <v>532</v>
      </c>
      <c r="H3" s="58" t="s">
        <v>383</v>
      </c>
      <c r="I3" s="38" t="s">
        <v>392</v>
      </c>
      <c r="J3" s="38" t="s">
        <v>555</v>
      </c>
      <c r="K3" s="59" t="s">
        <v>556</v>
      </c>
      <c r="L3" s="148" t="s">
        <v>553</v>
      </c>
      <c r="M3" s="148" t="s">
        <v>554</v>
      </c>
      <c r="N3" s="148" t="s">
        <v>557</v>
      </c>
      <c r="O3" s="149" t="s">
        <v>558</v>
      </c>
      <c r="P3" s="39" t="s">
        <v>384</v>
      </c>
      <c r="Q3" s="39" t="s">
        <v>559</v>
      </c>
      <c r="R3" s="40" t="s">
        <v>560</v>
      </c>
    </row>
    <row r="4" spans="1:18" s="18" customFormat="1">
      <c r="A4" s="41" t="s">
        <v>23</v>
      </c>
      <c r="B4" s="51" t="s">
        <v>51</v>
      </c>
      <c r="C4" s="54">
        <f>COUNTIF('Section List'!$B$4:$B$93,$B4)</f>
        <v>1</v>
      </c>
      <c r="D4" s="43">
        <f>SUMIF('Section List'!$B$4:$B$93,$B4,'Section List'!$H$4:$H$93)</f>
        <v>570</v>
      </c>
      <c r="E4" s="60">
        <f>SUMIF('DATA (201840)'!$D$2:$D$95,$B4,'DATA (201840)'!$K$2:$K$95)/D4</f>
        <v>1</v>
      </c>
      <c r="F4" s="43">
        <f t="shared" ref="F4:F35" si="0">FLOOR(D4/C4,1)</f>
        <v>570</v>
      </c>
      <c r="G4" s="43">
        <f t="shared" ref="G4:G35" si="1">D4-J4</f>
        <v>0</v>
      </c>
      <c r="H4" s="54">
        <f>COUNTIF('DATA (201840)'!$D$2:$D$95,$B4)</f>
        <v>1</v>
      </c>
      <c r="I4" s="43">
        <f>SUMIF('DATA (201840)'!$D$2:$D$95,$B4,'DATA (201840)'!$S$2:$S$95)</f>
        <v>570</v>
      </c>
      <c r="J4" s="43">
        <f>SUMIF('DATA (201840)'!$D$2:$D$95,$B4,'DATA (201840)'!$J$2:$J$95)</f>
        <v>570</v>
      </c>
      <c r="K4" s="44">
        <f t="shared" ref="K4:K35" si="2">IFERROR(J4/H4,"Not Offered")</f>
        <v>570</v>
      </c>
      <c r="L4" s="146">
        <f>COUNTIF('DATA (201740)'!$D$2:$D$96,$B4)</f>
        <v>1</v>
      </c>
      <c r="M4" s="146">
        <f>SUMIF('DATA (201740)'!$D$2:$D$96,$B4,'DATA (201740)'!$S$2:$S$96)</f>
        <v>570</v>
      </c>
      <c r="N4" s="146">
        <f>SUMIF('DATA (201740)'!$D$2:$D$96,$B4,'DATA (201740)'!$J$2:$J$96)</f>
        <v>525</v>
      </c>
      <c r="O4" s="44">
        <f t="shared" ref="O4:O35" si="3">IFERROR(N4/L4,"Not Offered")</f>
        <v>525</v>
      </c>
      <c r="P4" s="43">
        <f>COUNTIF('DATA (PROTOTYPE)'!$B$2:$B$95,$B4)</f>
        <v>1</v>
      </c>
      <c r="Q4" s="43">
        <f>SUMIF('DATA (PROTOTYPE)'!$B$2:$B$95,$B4,'DATA (PROTOTYPE)'!$M$2:$M$95)</f>
        <v>525</v>
      </c>
      <c r="R4" s="44">
        <f t="shared" ref="R4:R35" si="4">IFERROR(Q4/P4,"Not Offered")</f>
        <v>525</v>
      </c>
    </row>
    <row r="5" spans="1:18">
      <c r="A5" s="41" t="s">
        <v>23</v>
      </c>
      <c r="B5" s="51" t="s">
        <v>52</v>
      </c>
      <c r="C5" s="54">
        <f>COUNTIF('Section List'!$B$4:$B$93,$B5)</f>
        <v>1</v>
      </c>
      <c r="D5" s="43">
        <f>SUMIF('Section List'!$B$4:$B$93,$B5,'Section List'!$H$4:$H$93)</f>
        <v>329</v>
      </c>
      <c r="E5" s="60">
        <f>SUMIF('DATA (201840)'!$D$2:$D$95,$B5,'DATA (201840)'!$K$2:$K$95)/D5</f>
        <v>0.92705167173252279</v>
      </c>
      <c r="F5" s="43">
        <f t="shared" si="0"/>
        <v>329</v>
      </c>
      <c r="G5" s="43">
        <f t="shared" si="1"/>
        <v>0</v>
      </c>
      <c r="H5" s="54">
        <f>COUNTIF('DATA (201840)'!$D$2:$D$95,$B5)</f>
        <v>1</v>
      </c>
      <c r="I5" s="43">
        <f>SUMIF('DATA (201840)'!$D$2:$D$95,$B5,'DATA (201840)'!$S$2:$S$95)</f>
        <v>329</v>
      </c>
      <c r="J5" s="43">
        <f>SUMIF('DATA (201840)'!$D$2:$D$95,$B5,'DATA (201840)'!$J$2:$J$95)</f>
        <v>329</v>
      </c>
      <c r="K5" s="44">
        <f t="shared" si="2"/>
        <v>329</v>
      </c>
      <c r="L5" s="146">
        <f>COUNTIF('DATA (201740)'!$D$2:$D$96,$B5)</f>
        <v>1</v>
      </c>
      <c r="M5" s="146">
        <f>SUMIF('DATA (201740)'!$D$2:$D$96,$B5,'DATA (201740)'!$S$2:$S$96)</f>
        <v>293</v>
      </c>
      <c r="N5" s="146">
        <f>SUMIF('DATA (201740)'!$D$2:$D$96,$B5,'DATA (201740)'!$J$2:$J$96)</f>
        <v>293</v>
      </c>
      <c r="O5" s="44">
        <f t="shared" si="3"/>
        <v>293</v>
      </c>
      <c r="P5" s="43">
        <f>COUNTIF('DATA (PROTOTYPE)'!$B$2:$B$95,$B5)</f>
        <v>1</v>
      </c>
      <c r="Q5" s="43">
        <f>SUMIF('DATA (PROTOTYPE)'!$B$2:$B$95,$B5,'DATA (PROTOTYPE)'!$M$2:$M$95)</f>
        <v>293</v>
      </c>
      <c r="R5" s="44">
        <f t="shared" si="4"/>
        <v>293</v>
      </c>
    </row>
    <row r="6" spans="1:18">
      <c r="A6" s="41" t="s">
        <v>23</v>
      </c>
      <c r="B6" s="51" t="s">
        <v>53</v>
      </c>
      <c r="C6" s="54">
        <f>COUNTIF('Section List'!$B$4:$B$93,$B6)</f>
        <v>1</v>
      </c>
      <c r="D6" s="43">
        <f>SUMIF('Section List'!$B$4:$B$93,$B6,'Section List'!$H$4:$H$93)</f>
        <v>284</v>
      </c>
      <c r="E6" s="60">
        <f>SUMIF('DATA (201840)'!$D$2:$D$95,$B6,'DATA (201840)'!$K$2:$K$95)/D6</f>
        <v>0.58098591549295775</v>
      </c>
      <c r="F6" s="43">
        <f t="shared" si="0"/>
        <v>284</v>
      </c>
      <c r="G6" s="43">
        <f t="shared" si="1"/>
        <v>114</v>
      </c>
      <c r="H6" s="54">
        <f>COUNTIF('DATA (201840)'!$D$2:$D$95,$B6)</f>
        <v>1</v>
      </c>
      <c r="I6" s="43">
        <f>SUMIF('DATA (201840)'!$D$2:$D$95,$B6,'DATA (201840)'!$S$2:$S$95)</f>
        <v>170</v>
      </c>
      <c r="J6" s="43">
        <f>SUMIF('DATA (201840)'!$D$2:$D$95,$B6,'DATA (201840)'!$J$2:$J$95)</f>
        <v>170</v>
      </c>
      <c r="K6" s="44">
        <f t="shared" si="2"/>
        <v>170</v>
      </c>
      <c r="L6" s="146">
        <f>COUNTIF('DATA (201740)'!$D$2:$D$96,$B6)</f>
        <v>1</v>
      </c>
      <c r="M6" s="146">
        <f>SUMIF('DATA (201740)'!$D$2:$D$96,$B6,'DATA (201740)'!$S$2:$S$96)</f>
        <v>293</v>
      </c>
      <c r="N6" s="146">
        <f>SUMIF('DATA (201740)'!$D$2:$D$96,$B6,'DATA (201740)'!$J$2:$J$96)</f>
        <v>292</v>
      </c>
      <c r="O6" s="44">
        <f t="shared" si="3"/>
        <v>292</v>
      </c>
      <c r="P6" s="43">
        <f>COUNTIF('DATA (PROTOTYPE)'!$B$2:$B$95,$B6)</f>
        <v>1</v>
      </c>
      <c r="Q6" s="43">
        <f>SUMIF('DATA (PROTOTYPE)'!$B$2:$B$95,$B6,'DATA (PROTOTYPE)'!$M$2:$M$95)</f>
        <v>292</v>
      </c>
      <c r="R6" s="44">
        <f t="shared" si="4"/>
        <v>292</v>
      </c>
    </row>
    <row r="7" spans="1:18">
      <c r="A7" s="41" t="s">
        <v>2</v>
      </c>
      <c r="B7" s="51" t="s">
        <v>3</v>
      </c>
      <c r="C7" s="54">
        <f>COUNTIF('Section List'!$B$4:$B$93,$B7)</f>
        <v>2</v>
      </c>
      <c r="D7" s="43">
        <f>SUMIF('Section List'!$B$4:$B$93,$B7,'Section List'!$H$4:$H$93)</f>
        <v>613</v>
      </c>
      <c r="E7" s="60">
        <f>SUMIF('DATA (201840)'!$D$2:$D$95,$B7,'DATA (201840)'!$K$2:$K$95)/D7</f>
        <v>0.66557911908646006</v>
      </c>
      <c r="F7" s="43">
        <f t="shared" si="0"/>
        <v>306</v>
      </c>
      <c r="G7" s="43">
        <f t="shared" si="1"/>
        <v>185</v>
      </c>
      <c r="H7" s="54">
        <f>COUNTIF('DATA (201840)'!$D$2:$D$95,$B7)</f>
        <v>2</v>
      </c>
      <c r="I7" s="43">
        <f>SUMIF('DATA (201840)'!$D$2:$D$95,$B7,'DATA (201840)'!$S$2:$S$95)</f>
        <v>459</v>
      </c>
      <c r="J7" s="43">
        <f>SUMIF('DATA (201840)'!$D$2:$D$95,$B7,'DATA (201840)'!$J$2:$J$95)</f>
        <v>428</v>
      </c>
      <c r="K7" s="44">
        <f t="shared" si="2"/>
        <v>214</v>
      </c>
      <c r="L7" s="146">
        <f>COUNTIF('DATA (201740)'!$D$2:$D$96,$B7)</f>
        <v>2</v>
      </c>
      <c r="M7" s="146">
        <f>SUMIF('DATA (201740)'!$D$2:$D$96,$B7,'DATA (201740)'!$S$2:$S$96)</f>
        <v>395</v>
      </c>
      <c r="N7" s="146">
        <f>SUMIF('DATA (201740)'!$D$2:$D$96,$B7,'DATA (201740)'!$J$2:$J$96)</f>
        <v>383</v>
      </c>
      <c r="O7" s="44">
        <f t="shared" si="3"/>
        <v>191.5</v>
      </c>
      <c r="P7" s="43">
        <f>COUNTIF('DATA (PROTOTYPE)'!$B$2:$B$95,$B7)</f>
        <v>2</v>
      </c>
      <c r="Q7" s="43">
        <f>SUMIF('DATA (PROTOTYPE)'!$B$2:$B$95,$B7,'DATA (PROTOTYPE)'!$M$2:$M$95)</f>
        <v>383</v>
      </c>
      <c r="R7" s="44">
        <f t="shared" si="4"/>
        <v>191.5</v>
      </c>
    </row>
    <row r="8" spans="1:18">
      <c r="A8" s="41" t="s">
        <v>2</v>
      </c>
      <c r="B8" s="51" t="s">
        <v>4</v>
      </c>
      <c r="C8" s="54">
        <f>COUNTIF('Section List'!$B$4:$B$93,$B8)</f>
        <v>1</v>
      </c>
      <c r="D8" s="43">
        <f>SUMIF('Section List'!$B$4:$B$93,$B8,'Section List'!$H$4:$H$93)</f>
        <v>570</v>
      </c>
      <c r="E8" s="60">
        <f>SUMIF('DATA (201840)'!$D$2:$D$95,$B8,'DATA (201840)'!$K$2:$K$95)/D8</f>
        <v>0.74736842105263157</v>
      </c>
      <c r="F8" s="43">
        <f t="shared" si="0"/>
        <v>570</v>
      </c>
      <c r="G8" s="43">
        <f t="shared" si="1"/>
        <v>90</v>
      </c>
      <c r="H8" s="54">
        <f>COUNTIF('DATA (201840)'!$D$2:$D$95,$B8)</f>
        <v>2</v>
      </c>
      <c r="I8" s="43">
        <f>SUMIF('DATA (201840)'!$D$2:$D$95,$B8,'DATA (201840)'!$S$2:$S$95)</f>
        <v>587</v>
      </c>
      <c r="J8" s="43">
        <f>SUMIF('DATA (201840)'!$D$2:$D$95,$B8,'DATA (201840)'!$J$2:$J$95)</f>
        <v>480</v>
      </c>
      <c r="K8" s="44">
        <f t="shared" si="2"/>
        <v>240</v>
      </c>
      <c r="L8" s="146">
        <f>COUNTIF('DATA (201740)'!$D$2:$D$96,$B8)</f>
        <v>2</v>
      </c>
      <c r="M8" s="146">
        <f>SUMIF('DATA (201740)'!$D$2:$D$96,$B8,'DATA (201740)'!$S$2:$S$96)</f>
        <v>863</v>
      </c>
      <c r="N8" s="146">
        <f>SUMIF('DATA (201740)'!$D$2:$D$96,$B8,'DATA (201740)'!$J$2:$J$96)</f>
        <v>576</v>
      </c>
      <c r="O8" s="44">
        <f t="shared" si="3"/>
        <v>288</v>
      </c>
      <c r="P8" s="43">
        <f>COUNTIF('DATA (PROTOTYPE)'!$B$2:$B$95,$B8)</f>
        <v>2</v>
      </c>
      <c r="Q8" s="43">
        <f>SUMIF('DATA (PROTOTYPE)'!$B$2:$B$95,$B8,'DATA (PROTOTYPE)'!$M$2:$M$95)</f>
        <v>576</v>
      </c>
      <c r="R8" s="44">
        <f t="shared" si="4"/>
        <v>288</v>
      </c>
    </row>
    <row r="9" spans="1:18">
      <c r="A9" s="41" t="s">
        <v>2</v>
      </c>
      <c r="B9" s="51" t="s">
        <v>5</v>
      </c>
      <c r="C9" s="54">
        <f>COUNTIF('Section List'!$B$4:$B$93,$B9)</f>
        <v>2</v>
      </c>
      <c r="D9" s="43">
        <f>SUMIF('Section List'!$B$4:$B$93,$B9,'Section List'!$H$4:$H$93)</f>
        <v>568</v>
      </c>
      <c r="E9" s="60">
        <f>SUMIF('DATA (201840)'!$D$2:$D$95,$B9,'DATA (201840)'!$K$2:$K$95)/D9</f>
        <v>0.84330985915492962</v>
      </c>
      <c r="F9" s="43">
        <f t="shared" si="0"/>
        <v>284</v>
      </c>
      <c r="G9" s="43">
        <f t="shared" si="1"/>
        <v>88</v>
      </c>
      <c r="H9" s="54">
        <f>COUNTIF('DATA (201840)'!$D$2:$D$95,$B9)</f>
        <v>2</v>
      </c>
      <c r="I9" s="43">
        <f>SUMIF('DATA (201840)'!$D$2:$D$95,$B9,'DATA (201840)'!$S$2:$S$95)</f>
        <v>584</v>
      </c>
      <c r="J9" s="43">
        <f>SUMIF('DATA (201840)'!$D$2:$D$95,$B9,'DATA (201840)'!$J$2:$J$95)</f>
        <v>480</v>
      </c>
      <c r="K9" s="44">
        <f t="shared" si="2"/>
        <v>240</v>
      </c>
      <c r="L9" s="146">
        <f>COUNTIF('DATA (201740)'!$D$2:$D$96,$B9)</f>
        <v>2</v>
      </c>
      <c r="M9" s="146">
        <f>SUMIF('DATA (201740)'!$D$2:$D$96,$B9,'DATA (201740)'!$S$2:$S$96)</f>
        <v>577</v>
      </c>
      <c r="N9" s="146">
        <f>SUMIF('DATA (201740)'!$D$2:$D$96,$B9,'DATA (201740)'!$J$2:$J$96)</f>
        <v>479</v>
      </c>
      <c r="O9" s="44">
        <f t="shared" si="3"/>
        <v>239.5</v>
      </c>
      <c r="P9" s="43">
        <f>COUNTIF('DATA (PROTOTYPE)'!$B$2:$B$95,$B9)</f>
        <v>2</v>
      </c>
      <c r="Q9" s="43">
        <f>SUMIF('DATA (PROTOTYPE)'!$B$2:$B$95,$B9,'DATA (PROTOTYPE)'!$M$2:$M$95)</f>
        <v>480</v>
      </c>
      <c r="R9" s="44">
        <f t="shared" si="4"/>
        <v>240</v>
      </c>
    </row>
    <row r="10" spans="1:18">
      <c r="A10" s="41" t="s">
        <v>24</v>
      </c>
      <c r="B10" s="51" t="s">
        <v>25</v>
      </c>
      <c r="C10" s="54">
        <f>COUNTIF('Section List'!$B$4:$B$93,$B10)</f>
        <v>2</v>
      </c>
      <c r="D10" s="43">
        <f>SUMIF('Section List'!$B$4:$B$93,$B10,'Section List'!$H$4:$H$93)</f>
        <v>832</v>
      </c>
      <c r="E10" s="60">
        <f>SUMIF('DATA (201840)'!$D$2:$D$95,$B10,'DATA (201840)'!$K$2:$K$95)/D10</f>
        <v>0.74879807692307687</v>
      </c>
      <c r="F10" s="43">
        <f t="shared" si="0"/>
        <v>416</v>
      </c>
      <c r="G10" s="43">
        <f t="shared" si="1"/>
        <v>182</v>
      </c>
      <c r="H10" s="54">
        <f>COUNTIF('DATA (201840)'!$D$2:$D$95,$B10)</f>
        <v>2</v>
      </c>
      <c r="I10" s="43">
        <f>SUMIF('DATA (201840)'!$D$2:$D$95,$B10,'DATA (201840)'!$S$2:$S$95)</f>
        <v>719</v>
      </c>
      <c r="J10" s="43">
        <f>SUMIF('DATA (201840)'!$D$2:$D$95,$B10,'DATA (201840)'!$J$2:$J$95)</f>
        <v>650</v>
      </c>
      <c r="K10" s="44">
        <f t="shared" si="2"/>
        <v>325</v>
      </c>
      <c r="L10" s="146">
        <f>COUNTIF('DATA (201740)'!$D$2:$D$96,$B10)</f>
        <v>2</v>
      </c>
      <c r="M10" s="146">
        <f>SUMIF('DATA (201740)'!$D$2:$D$96,$B10,'DATA (201740)'!$S$2:$S$96)</f>
        <v>832</v>
      </c>
      <c r="N10" s="146">
        <f>SUMIF('DATA (201740)'!$D$2:$D$96,$B10,'DATA (201740)'!$J$2:$J$96)</f>
        <v>700</v>
      </c>
      <c r="O10" s="44">
        <f t="shared" si="3"/>
        <v>350</v>
      </c>
      <c r="P10" s="43">
        <f>COUNTIF('DATA (PROTOTYPE)'!$B$2:$B$95,$B10)</f>
        <v>2</v>
      </c>
      <c r="Q10" s="43">
        <f>SUMIF('DATA (PROTOTYPE)'!$B$2:$B$95,$B10,'DATA (PROTOTYPE)'!$M$2:$M$95)</f>
        <v>700</v>
      </c>
      <c r="R10" s="44">
        <f t="shared" si="4"/>
        <v>350</v>
      </c>
    </row>
    <row r="11" spans="1:18">
      <c r="A11" s="41" t="s">
        <v>2</v>
      </c>
      <c r="B11" s="51" t="s">
        <v>6</v>
      </c>
      <c r="C11" s="54">
        <f>COUNTIF('Section List'!$B$4:$B$93,$B11)</f>
        <v>5</v>
      </c>
      <c r="D11" s="43">
        <f>SUMIF('Section List'!$B$4:$B$93,$B11,'Section List'!$H$4:$H$93)</f>
        <v>1528</v>
      </c>
      <c r="E11" s="60">
        <f>SUMIF('DATA (201840)'!$D$2:$D$95,$B11,'DATA (201840)'!$K$2:$K$95)/D11</f>
        <v>0.81937172774869105</v>
      </c>
      <c r="F11" s="43">
        <f t="shared" si="0"/>
        <v>305</v>
      </c>
      <c r="G11" s="43">
        <f t="shared" si="1"/>
        <v>291</v>
      </c>
      <c r="H11" s="54">
        <f>COUNTIF('DATA (201840)'!$D$2:$D$95,$B11)</f>
        <v>5</v>
      </c>
      <c r="I11" s="43">
        <f>SUMIF('DATA (201840)'!$D$2:$D$95,$B11,'DATA (201840)'!$S$2:$S$95)</f>
        <v>1460</v>
      </c>
      <c r="J11" s="43">
        <f>SUMIF('DATA (201840)'!$D$2:$D$95,$B11,'DATA (201840)'!$J$2:$J$95)</f>
        <v>1237</v>
      </c>
      <c r="K11" s="44">
        <f t="shared" si="2"/>
        <v>247.4</v>
      </c>
      <c r="L11" s="146">
        <f>COUNTIF('DATA (201740)'!$D$2:$D$96,$B11)</f>
        <v>5</v>
      </c>
      <c r="M11" s="146">
        <f>SUMIF('DATA (201740)'!$D$2:$D$96,$B11,'DATA (201740)'!$S$2:$S$96)</f>
        <v>1518</v>
      </c>
      <c r="N11" s="146">
        <f>SUMIF('DATA (201740)'!$D$2:$D$96,$B11,'DATA (201740)'!$J$2:$J$96)</f>
        <v>1268</v>
      </c>
      <c r="O11" s="44">
        <f t="shared" si="3"/>
        <v>253.6</v>
      </c>
      <c r="P11" s="43">
        <f>COUNTIF('DATA (PROTOTYPE)'!$B$2:$B$95,$B11)</f>
        <v>5</v>
      </c>
      <c r="Q11" s="43">
        <f>SUMIF('DATA (PROTOTYPE)'!$B$2:$B$95,$B11,'DATA (PROTOTYPE)'!$M$2:$M$95)</f>
        <v>1268</v>
      </c>
      <c r="R11" s="44">
        <f t="shared" si="4"/>
        <v>253.6</v>
      </c>
    </row>
    <row r="12" spans="1:18">
      <c r="A12" s="41" t="s">
        <v>2</v>
      </c>
      <c r="B12" s="51" t="s">
        <v>7</v>
      </c>
      <c r="C12" s="54">
        <f>COUNTIF('Section List'!$B$4:$B$93,$B12)</f>
        <v>2</v>
      </c>
      <c r="D12" s="43">
        <f>SUMIF('Section List'!$B$4:$B$93,$B12,'Section List'!$H$4:$H$93)</f>
        <v>622</v>
      </c>
      <c r="E12" s="60">
        <f>SUMIF('DATA (201840)'!$D$2:$D$95,$B12,'DATA (201840)'!$K$2:$K$95)/D12</f>
        <v>0.85209003215434087</v>
      </c>
      <c r="F12" s="43">
        <f t="shared" si="0"/>
        <v>311</v>
      </c>
      <c r="G12" s="43">
        <f t="shared" si="1"/>
        <v>91</v>
      </c>
      <c r="H12" s="54">
        <f>COUNTIF('DATA (201840)'!$D$2:$D$95,$B12)</f>
        <v>2</v>
      </c>
      <c r="I12" s="43">
        <f>SUMIF('DATA (201840)'!$D$2:$D$95,$B12,'DATA (201840)'!$S$2:$S$95)</f>
        <v>632</v>
      </c>
      <c r="J12" s="43">
        <f>SUMIF('DATA (201840)'!$D$2:$D$95,$B12,'DATA (201840)'!$J$2:$J$95)</f>
        <v>531</v>
      </c>
      <c r="K12" s="44">
        <f t="shared" si="2"/>
        <v>265.5</v>
      </c>
      <c r="L12" s="146">
        <f>COUNTIF('DATA (201740)'!$D$2:$D$96,$B12)</f>
        <v>2</v>
      </c>
      <c r="M12" s="146">
        <f>SUMIF('DATA (201740)'!$D$2:$D$96,$B12,'DATA (201740)'!$S$2:$S$96)</f>
        <v>629</v>
      </c>
      <c r="N12" s="146">
        <f>SUMIF('DATA (201740)'!$D$2:$D$96,$B12,'DATA (201740)'!$J$2:$J$96)</f>
        <v>579</v>
      </c>
      <c r="O12" s="44">
        <f t="shared" si="3"/>
        <v>289.5</v>
      </c>
      <c r="P12" s="43">
        <f>COUNTIF('DATA (PROTOTYPE)'!$B$2:$B$95,$B12)</f>
        <v>2</v>
      </c>
      <c r="Q12" s="43">
        <f>SUMIF('DATA (PROTOTYPE)'!$B$2:$B$95,$B12,'DATA (PROTOTYPE)'!$M$2:$M$95)</f>
        <v>579</v>
      </c>
      <c r="R12" s="44">
        <f t="shared" si="4"/>
        <v>289.5</v>
      </c>
    </row>
    <row r="13" spans="1:18">
      <c r="A13" s="41" t="s">
        <v>2</v>
      </c>
      <c r="B13" s="51" t="s">
        <v>8</v>
      </c>
      <c r="C13" s="54">
        <f>COUNTIF('Section List'!$B$4:$B$93,$B13)</f>
        <v>1</v>
      </c>
      <c r="D13" s="43">
        <f>SUMIF('Section List'!$B$4:$B$93,$B13,'Section List'!$H$4:$H$93)</f>
        <v>570</v>
      </c>
      <c r="E13" s="60">
        <f>498/D13</f>
        <v>0.87368421052631584</v>
      </c>
      <c r="F13" s="43">
        <f t="shared" si="0"/>
        <v>570</v>
      </c>
      <c r="G13" s="43">
        <f t="shared" si="1"/>
        <v>570</v>
      </c>
      <c r="H13" s="54">
        <f>COUNTIF('DATA (201840)'!$D$2:$D$95,$B13)</f>
        <v>0</v>
      </c>
      <c r="I13" s="43">
        <f>SUMIF('DATA (201840)'!$D$2:$D$95,$B13,'DATA (201840)'!$S$2:$S$95)</f>
        <v>0</v>
      </c>
      <c r="J13" s="43">
        <f>SUMIF('DATA (201840)'!$D$2:$D$95,$B13,'DATA (201840)'!$J$2:$J$95)</f>
        <v>0</v>
      </c>
      <c r="K13" s="44" t="str">
        <f t="shared" si="2"/>
        <v>Not Offered</v>
      </c>
      <c r="L13" s="146">
        <f>COUNTIF('DATA (201740)'!$D$2:$D$96,$B13)</f>
        <v>1</v>
      </c>
      <c r="M13" s="146">
        <f>SUMIF('DATA (201740)'!$D$2:$D$96,$B13,'DATA (201740)'!$S$2:$S$96)</f>
        <v>570</v>
      </c>
      <c r="N13" s="146">
        <f>SUMIF('DATA (201740)'!$D$2:$D$96,$B13,'DATA (201740)'!$J$2:$J$96)</f>
        <v>560</v>
      </c>
      <c r="O13" s="44">
        <f t="shared" si="3"/>
        <v>560</v>
      </c>
      <c r="P13" s="43">
        <f>COUNTIF('DATA (PROTOTYPE)'!$B$2:$B$95,$B13)</f>
        <v>1</v>
      </c>
      <c r="Q13" s="43">
        <f>SUMIF('DATA (PROTOTYPE)'!$B$2:$B$95,$B13,'DATA (PROTOTYPE)'!$M$2:$M$95)</f>
        <v>560</v>
      </c>
      <c r="R13" s="44">
        <f t="shared" si="4"/>
        <v>560</v>
      </c>
    </row>
    <row r="14" spans="1:18">
      <c r="A14" s="41" t="s">
        <v>22</v>
      </c>
      <c r="B14" s="51" t="s">
        <v>29</v>
      </c>
      <c r="C14" s="54">
        <f>COUNTIF('Section List'!$B$4:$B$93,$B14)</f>
        <v>2</v>
      </c>
      <c r="D14" s="43">
        <f>SUMIF('Section List'!$B$4:$B$93,$B14,'Section List'!$H$4:$H$93)</f>
        <v>210</v>
      </c>
      <c r="E14" s="60">
        <f>SUMIF('DATA (201840)'!$D$2:$D$95,$B14,'DATA (201840)'!$K$2:$K$95)/D14</f>
        <v>0.96666666666666667</v>
      </c>
      <c r="F14" s="43">
        <f t="shared" si="0"/>
        <v>105</v>
      </c>
      <c r="G14" s="43">
        <f t="shared" si="1"/>
        <v>0</v>
      </c>
      <c r="H14" s="54">
        <f>COUNTIF('DATA (201840)'!$D$2:$D$95,$B14)</f>
        <v>2</v>
      </c>
      <c r="I14" s="43">
        <f>SUMIF('DATA (201840)'!$D$2:$D$95,$B14,'DATA (201840)'!$S$2:$S$95)</f>
        <v>243</v>
      </c>
      <c r="J14" s="43">
        <f>SUMIF('DATA (201840)'!$D$2:$D$95,$B14,'DATA (201840)'!$J$2:$J$95)</f>
        <v>210</v>
      </c>
      <c r="K14" s="44">
        <f t="shared" si="2"/>
        <v>105</v>
      </c>
      <c r="L14" s="146">
        <f>COUNTIF('DATA (201740)'!$D$2:$D$96,$B14)</f>
        <v>2</v>
      </c>
      <c r="M14" s="146">
        <f>SUMIF('DATA (201740)'!$D$2:$D$96,$B14,'DATA (201740)'!$S$2:$S$96)</f>
        <v>429</v>
      </c>
      <c r="N14" s="146">
        <f>SUMIF('DATA (201740)'!$D$2:$D$96,$B14,'DATA (201740)'!$J$2:$J$96)</f>
        <v>225</v>
      </c>
      <c r="O14" s="44">
        <f t="shared" si="3"/>
        <v>112.5</v>
      </c>
      <c r="P14" s="43">
        <f>COUNTIF('DATA (PROTOTYPE)'!$B$2:$B$95,$B14)</f>
        <v>2</v>
      </c>
      <c r="Q14" s="43">
        <f>SUMIF('DATA (PROTOTYPE)'!$B$2:$B$95,$B14,'DATA (PROTOTYPE)'!$M$2:$M$95)</f>
        <v>225</v>
      </c>
      <c r="R14" s="44">
        <f t="shared" si="4"/>
        <v>112.5</v>
      </c>
    </row>
    <row r="15" spans="1:18">
      <c r="A15" s="41" t="s">
        <v>22</v>
      </c>
      <c r="B15" s="51" t="s">
        <v>30</v>
      </c>
      <c r="C15" s="54">
        <f>COUNTIF('Section List'!$B$4:$B$93,$B15)</f>
        <v>2</v>
      </c>
      <c r="D15" s="43">
        <f>SUMIF('Section List'!$B$4:$B$93,$B15,'Section List'!$H$4:$H$93)</f>
        <v>276</v>
      </c>
      <c r="E15" s="60">
        <f>SUMIF('DATA (201840)'!$D$2:$D$95,$B15,'DATA (201840)'!$K$2:$K$95)/D15</f>
        <v>0.96739130434782605</v>
      </c>
      <c r="F15" s="43">
        <f t="shared" si="0"/>
        <v>138</v>
      </c>
      <c r="G15" s="43">
        <f t="shared" si="1"/>
        <v>6</v>
      </c>
      <c r="H15" s="54">
        <f>COUNTIF('DATA (201840)'!$D$2:$D$95,$B15)</f>
        <v>2</v>
      </c>
      <c r="I15" s="43">
        <f>SUMIF('DATA (201840)'!$D$2:$D$95,$B15,'DATA (201840)'!$S$2:$S$95)</f>
        <v>276</v>
      </c>
      <c r="J15" s="43">
        <f>SUMIF('DATA (201840)'!$D$2:$D$95,$B15,'DATA (201840)'!$J$2:$J$95)</f>
        <v>270</v>
      </c>
      <c r="K15" s="44">
        <f t="shared" si="2"/>
        <v>135</v>
      </c>
      <c r="L15" s="146">
        <f>COUNTIF('DATA (201740)'!$D$2:$D$96,$B15)</f>
        <v>2</v>
      </c>
      <c r="M15" s="146">
        <f>SUMIF('DATA (201740)'!$D$2:$D$96,$B15,'DATA (201740)'!$S$2:$S$96)</f>
        <v>422</v>
      </c>
      <c r="N15" s="146">
        <f>SUMIF('DATA (201740)'!$D$2:$D$96,$B15,'DATA (201740)'!$J$2:$J$96)</f>
        <v>270</v>
      </c>
      <c r="O15" s="44">
        <f t="shared" si="3"/>
        <v>135</v>
      </c>
      <c r="P15" s="43">
        <f>COUNTIF('DATA (PROTOTYPE)'!$B$2:$B$95,$B15)</f>
        <v>2</v>
      </c>
      <c r="Q15" s="43">
        <f>SUMIF('DATA (PROTOTYPE)'!$B$2:$B$95,$B15,'DATA (PROTOTYPE)'!$M$2:$M$95)</f>
        <v>270</v>
      </c>
      <c r="R15" s="44">
        <f t="shared" si="4"/>
        <v>135</v>
      </c>
    </row>
    <row r="16" spans="1:18">
      <c r="A16" s="41" t="s">
        <v>22</v>
      </c>
      <c r="B16" s="51" t="s">
        <v>31</v>
      </c>
      <c r="C16" s="54">
        <f>COUNTIF('Section List'!$B$4:$B$93,$B16)</f>
        <v>3</v>
      </c>
      <c r="D16" s="43">
        <f>SUMIF('Section List'!$B$4:$B$93,$B16,'Section List'!$H$4:$H$93)</f>
        <v>879</v>
      </c>
      <c r="E16" s="60">
        <f>SUMIF('DATA (201840)'!$D$2:$D$95,$B16,'DATA (201840)'!$K$2:$K$95)/D16</f>
        <v>0.92150170648464169</v>
      </c>
      <c r="F16" s="43">
        <f t="shared" si="0"/>
        <v>293</v>
      </c>
      <c r="G16" s="43">
        <f t="shared" si="1"/>
        <v>69</v>
      </c>
      <c r="H16" s="54">
        <f>COUNTIF('DATA (201840)'!$D$2:$D$95,$B16)</f>
        <v>3</v>
      </c>
      <c r="I16" s="43">
        <f>SUMIF('DATA (201840)'!$D$2:$D$95,$B16,'DATA (201840)'!$S$2:$S$95)</f>
        <v>879</v>
      </c>
      <c r="J16" s="43">
        <f>SUMIF('DATA (201840)'!$D$2:$D$95,$B16,'DATA (201840)'!$J$2:$J$95)</f>
        <v>810</v>
      </c>
      <c r="K16" s="44">
        <f t="shared" si="2"/>
        <v>270</v>
      </c>
      <c r="L16" s="146">
        <f>COUNTIF('DATA (201740)'!$D$2:$D$96,$B16)</f>
        <v>3</v>
      </c>
      <c r="M16" s="146">
        <f>SUMIF('DATA (201740)'!$D$2:$D$96,$B16,'DATA (201740)'!$S$2:$S$96)</f>
        <v>879</v>
      </c>
      <c r="N16" s="146">
        <f>SUMIF('DATA (201740)'!$D$2:$D$96,$B16,'DATA (201740)'!$J$2:$J$96)</f>
        <v>810</v>
      </c>
      <c r="O16" s="44">
        <f t="shared" si="3"/>
        <v>270</v>
      </c>
      <c r="P16" s="43">
        <f>COUNTIF('DATA (PROTOTYPE)'!$B$2:$B$95,$B16)</f>
        <v>3</v>
      </c>
      <c r="Q16" s="43">
        <f>SUMIF('DATA (PROTOTYPE)'!$B$2:$B$95,$B16,'DATA (PROTOTYPE)'!$M$2:$M$95)</f>
        <v>810</v>
      </c>
      <c r="R16" s="44">
        <f t="shared" si="4"/>
        <v>270</v>
      </c>
    </row>
    <row r="17" spans="1:18">
      <c r="A17" s="41" t="s">
        <v>22</v>
      </c>
      <c r="B17" s="51" t="s">
        <v>32</v>
      </c>
      <c r="C17" s="54">
        <f>COUNTIF('Section List'!$B$4:$B$93,$B17)</f>
        <v>3</v>
      </c>
      <c r="D17" s="43">
        <f>SUMIF('Section List'!$B$4:$B$93,$B17,'Section List'!$H$4:$H$93)</f>
        <v>315</v>
      </c>
      <c r="E17" s="60">
        <f>290/D17</f>
        <v>0.92063492063492058</v>
      </c>
      <c r="F17" s="43">
        <f t="shared" si="0"/>
        <v>105</v>
      </c>
      <c r="G17" s="43">
        <f t="shared" si="1"/>
        <v>-105</v>
      </c>
      <c r="H17" s="54">
        <f>COUNTIF('DATA (201840)'!$D$2:$D$95,$B17)</f>
        <v>4</v>
      </c>
      <c r="I17" s="43">
        <f>SUMIF('DATA (201840)'!$D$2:$D$95,$B17,'DATA (201840)'!$S$2:$S$95)</f>
        <v>420</v>
      </c>
      <c r="J17" s="43">
        <f>SUMIF('DATA (201840)'!$D$2:$D$95,$B17,'DATA (201840)'!$J$2:$J$95)</f>
        <v>420</v>
      </c>
      <c r="K17" s="44">
        <f t="shared" si="2"/>
        <v>105</v>
      </c>
      <c r="L17" s="146">
        <f>COUNTIF('DATA (201740)'!$D$2:$D$96,$B17)</f>
        <v>5</v>
      </c>
      <c r="M17" s="146">
        <f>SUMIF('DATA (201740)'!$D$2:$D$96,$B17,'DATA (201740)'!$S$2:$S$96)</f>
        <v>515</v>
      </c>
      <c r="N17" s="146">
        <f>SUMIF('DATA (201740)'!$D$2:$D$96,$B17,'DATA (201740)'!$J$2:$J$96)</f>
        <v>450</v>
      </c>
      <c r="O17" s="44">
        <f t="shared" si="3"/>
        <v>90</v>
      </c>
      <c r="P17" s="43">
        <f>COUNTIF('DATA (PROTOTYPE)'!$B$2:$B$95,$B17)</f>
        <v>5</v>
      </c>
      <c r="Q17" s="43">
        <f>SUMIF('DATA (PROTOTYPE)'!$B$2:$B$95,$B17,'DATA (PROTOTYPE)'!$M$2:$M$95)</f>
        <v>450</v>
      </c>
      <c r="R17" s="44">
        <f t="shared" si="4"/>
        <v>90</v>
      </c>
    </row>
    <row r="18" spans="1:18">
      <c r="A18" s="41" t="s">
        <v>22</v>
      </c>
      <c r="B18" s="51" t="s">
        <v>33</v>
      </c>
      <c r="C18" s="54">
        <f>COUNTIF('Section List'!$B$4:$B$93,$B18)</f>
        <v>1</v>
      </c>
      <c r="D18" s="43">
        <f>SUMIF('Section List'!$B$4:$B$93,$B18,'Section List'!$H$4:$H$93)</f>
        <v>105</v>
      </c>
      <c r="E18" s="60">
        <f>SUMIF('DATA (201840)'!$D$2:$D$95,$B18,'DATA (201840)'!$K$2:$K$95)/D18</f>
        <v>0.80952380952380953</v>
      </c>
      <c r="F18" s="43">
        <f t="shared" si="0"/>
        <v>105</v>
      </c>
      <c r="G18" s="43">
        <f t="shared" si="1"/>
        <v>-20</v>
      </c>
      <c r="H18" s="54">
        <f>COUNTIF('DATA (201840)'!$D$2:$D$95,$B18)</f>
        <v>2</v>
      </c>
      <c r="I18" s="43">
        <f>SUMIF('DATA (201840)'!$D$2:$D$95,$B18,'DATA (201840)'!$S$2:$S$95)</f>
        <v>165</v>
      </c>
      <c r="J18" s="43">
        <f>SUMIF('DATA (201840)'!$D$2:$D$95,$B18,'DATA (201840)'!$J$2:$J$95)</f>
        <v>125</v>
      </c>
      <c r="K18" s="44">
        <f t="shared" si="2"/>
        <v>62.5</v>
      </c>
      <c r="L18" s="146">
        <f>COUNTIF('DATA (201740)'!$D$2:$D$96,$B18)</f>
        <v>1</v>
      </c>
      <c r="M18" s="146">
        <f>SUMIF('DATA (201740)'!$D$2:$D$96,$B18,'DATA (201740)'!$S$2:$S$96)</f>
        <v>105</v>
      </c>
      <c r="N18" s="146">
        <f>SUMIF('DATA (201740)'!$D$2:$D$96,$B18,'DATA (201740)'!$J$2:$J$96)</f>
        <v>90</v>
      </c>
      <c r="O18" s="44">
        <f t="shared" si="3"/>
        <v>90</v>
      </c>
      <c r="P18" s="43">
        <f>COUNTIF('DATA (PROTOTYPE)'!$B$2:$B$95,$B18)</f>
        <v>1</v>
      </c>
      <c r="Q18" s="43">
        <f>SUMIF('DATA (PROTOTYPE)'!$B$2:$B$95,$B18,'DATA (PROTOTYPE)'!$M$2:$M$95)</f>
        <v>90</v>
      </c>
      <c r="R18" s="44">
        <f t="shared" si="4"/>
        <v>90</v>
      </c>
    </row>
    <row r="19" spans="1:18">
      <c r="A19" s="41" t="s">
        <v>22</v>
      </c>
      <c r="B19" s="51" t="s">
        <v>34</v>
      </c>
      <c r="C19" s="54">
        <f>COUNTIF('Section List'!$B$4:$B$93,$B19)</f>
        <v>2</v>
      </c>
      <c r="D19" s="43">
        <f>SUMIF('Section List'!$B$4:$B$93,$B19,'Section List'!$H$4:$H$93)</f>
        <v>200</v>
      </c>
      <c r="E19" s="60">
        <f>SUMIF('DATA (201840)'!$D$2:$D$95,$B19,'DATA (201840)'!$K$2:$K$95)/D19</f>
        <v>0.9</v>
      </c>
      <c r="F19" s="43">
        <f t="shared" si="0"/>
        <v>100</v>
      </c>
      <c r="G19" s="43">
        <f t="shared" si="1"/>
        <v>35</v>
      </c>
      <c r="H19" s="54">
        <f>COUNTIF('DATA (201840)'!$D$2:$D$95,$B19)</f>
        <v>3</v>
      </c>
      <c r="I19" s="43">
        <f>SUMIF('DATA (201840)'!$D$2:$D$95,$B19,'DATA (201840)'!$S$2:$S$95)</f>
        <v>253</v>
      </c>
      <c r="J19" s="43">
        <f>SUMIF('DATA (201840)'!$D$2:$D$95,$B19,'DATA (201840)'!$J$2:$J$95)</f>
        <v>165</v>
      </c>
      <c r="K19" s="44">
        <f t="shared" si="2"/>
        <v>55</v>
      </c>
      <c r="L19" s="146">
        <f>COUNTIF('DATA (201740)'!$D$2:$D$96,$B19)</f>
        <v>2</v>
      </c>
      <c r="M19" s="146">
        <f>SUMIF('DATA (201740)'!$D$2:$D$96,$B19,'DATA (201740)'!$S$2:$S$96)</f>
        <v>210</v>
      </c>
      <c r="N19" s="146">
        <f>SUMIF('DATA (201740)'!$D$2:$D$96,$B19,'DATA (201740)'!$J$2:$J$96)</f>
        <v>181</v>
      </c>
      <c r="O19" s="44">
        <f t="shared" si="3"/>
        <v>90.5</v>
      </c>
      <c r="P19" s="43">
        <f>COUNTIF('DATA (PROTOTYPE)'!$B$2:$B$95,$B19)</f>
        <v>2</v>
      </c>
      <c r="Q19" s="43">
        <f>SUMIF('DATA (PROTOTYPE)'!$B$2:$B$95,$B19,'DATA (PROTOTYPE)'!$M$2:$M$95)</f>
        <v>181</v>
      </c>
      <c r="R19" s="44">
        <f t="shared" si="4"/>
        <v>90.5</v>
      </c>
    </row>
    <row r="20" spans="1:18">
      <c r="A20" s="41" t="s">
        <v>23</v>
      </c>
      <c r="B20" s="51" t="s">
        <v>35</v>
      </c>
      <c r="C20" s="54">
        <f>COUNTIF('Section List'!$B$4:$B$93,$B20)</f>
        <v>1</v>
      </c>
      <c r="D20" s="43">
        <f>SUMIF('Section List'!$B$4:$B$93,$B20,'Section List'!$H$4:$H$93)</f>
        <v>570</v>
      </c>
      <c r="E20" s="60">
        <f>SUMIF('DATA (201840)'!$D$2:$D$95,$B20,'DATA (201840)'!$K$2:$K$95)/D20</f>
        <v>0.98947368421052628</v>
      </c>
      <c r="F20" s="43">
        <f t="shared" si="0"/>
        <v>570</v>
      </c>
      <c r="G20" s="43">
        <f t="shared" si="1"/>
        <v>5</v>
      </c>
      <c r="H20" s="54">
        <f>COUNTIF('DATA (201840)'!$D$2:$D$95,$B20)</f>
        <v>1</v>
      </c>
      <c r="I20" s="43">
        <f>SUMIF('DATA (201840)'!$D$2:$D$95,$B20,'DATA (201840)'!$S$2:$S$95)</f>
        <v>570</v>
      </c>
      <c r="J20" s="43">
        <f>SUMIF('DATA (201840)'!$D$2:$D$95,$B20,'DATA (201840)'!$J$2:$J$95)</f>
        <v>565</v>
      </c>
      <c r="K20" s="44">
        <f t="shared" si="2"/>
        <v>565</v>
      </c>
      <c r="L20" s="146">
        <f>COUNTIF('DATA (201740)'!$D$2:$D$96,$B20)</f>
        <v>1</v>
      </c>
      <c r="M20" s="146">
        <f>SUMIF('DATA (201740)'!$D$2:$D$96,$B20,'DATA (201740)'!$S$2:$S$96)</f>
        <v>570</v>
      </c>
      <c r="N20" s="146">
        <f>SUMIF('DATA (201740)'!$D$2:$D$96,$B20,'DATA (201740)'!$J$2:$J$96)</f>
        <v>540</v>
      </c>
      <c r="O20" s="44">
        <f t="shared" si="3"/>
        <v>540</v>
      </c>
      <c r="P20" s="43">
        <f>COUNTIF('DATA (PROTOTYPE)'!$B$2:$B$95,$B20)</f>
        <v>1</v>
      </c>
      <c r="Q20" s="43">
        <f>SUMIF('DATA (PROTOTYPE)'!$B$2:$B$95,$B20,'DATA (PROTOTYPE)'!$M$2:$M$95)</f>
        <v>540</v>
      </c>
      <c r="R20" s="44">
        <f t="shared" si="4"/>
        <v>540</v>
      </c>
    </row>
    <row r="21" spans="1:18">
      <c r="A21" s="41" t="s">
        <v>23</v>
      </c>
      <c r="B21" s="51" t="s">
        <v>36</v>
      </c>
      <c r="C21" s="54">
        <f>COUNTIF('Section List'!$B$4:$B$93,$B21)</f>
        <v>1</v>
      </c>
      <c r="D21" s="43">
        <f>SUMIF('Section List'!$B$4:$B$93,$B21,'Section List'!$H$4:$H$93)</f>
        <v>570</v>
      </c>
      <c r="E21" s="60">
        <f>SUMIF('DATA (201840)'!$D$2:$D$95,$B21,'DATA (201840)'!$K$2:$K$95)/D21</f>
        <v>1</v>
      </c>
      <c r="F21" s="43">
        <f t="shared" si="0"/>
        <v>570</v>
      </c>
      <c r="G21" s="43">
        <f t="shared" si="1"/>
        <v>0</v>
      </c>
      <c r="H21" s="54">
        <f>COUNTIF('DATA (201840)'!$D$2:$D$95,$B21)</f>
        <v>1</v>
      </c>
      <c r="I21" s="43">
        <f>SUMIF('DATA (201840)'!$D$2:$D$95,$B21,'DATA (201840)'!$S$2:$S$95)</f>
        <v>570</v>
      </c>
      <c r="J21" s="43">
        <f>SUMIF('DATA (201840)'!$D$2:$D$95,$B21,'DATA (201840)'!$J$2:$J$95)</f>
        <v>570</v>
      </c>
      <c r="K21" s="44">
        <f t="shared" si="2"/>
        <v>570</v>
      </c>
      <c r="L21" s="146">
        <f>COUNTIF('DATA (201740)'!$D$2:$D$96,$B21)</f>
        <v>1</v>
      </c>
      <c r="M21" s="146">
        <f>SUMIF('DATA (201740)'!$D$2:$D$96,$B21,'DATA (201740)'!$S$2:$S$96)</f>
        <v>570</v>
      </c>
      <c r="N21" s="146">
        <f>SUMIF('DATA (201740)'!$D$2:$D$96,$B21,'DATA (201740)'!$J$2:$J$96)</f>
        <v>544</v>
      </c>
      <c r="O21" s="44">
        <f t="shared" si="3"/>
        <v>544</v>
      </c>
      <c r="P21" s="43">
        <f>COUNTIF('DATA (PROTOTYPE)'!$B$2:$B$95,$B21)</f>
        <v>1</v>
      </c>
      <c r="Q21" s="43">
        <f>SUMIF('DATA (PROTOTYPE)'!$B$2:$B$95,$B21,'DATA (PROTOTYPE)'!$M$2:$M$95)</f>
        <v>544</v>
      </c>
      <c r="R21" s="44">
        <f t="shared" si="4"/>
        <v>544</v>
      </c>
    </row>
    <row r="22" spans="1:18">
      <c r="A22" s="41" t="s">
        <v>24</v>
      </c>
      <c r="B22" s="51" t="s">
        <v>27</v>
      </c>
      <c r="C22" s="54">
        <f>COUNTIF('Section List'!$B$4:$B$93,$B22)</f>
        <v>1</v>
      </c>
      <c r="D22" s="43">
        <f>SUMIF('Section List'!$B$4:$B$93,$B22,'Section List'!$H$4:$H$93)</f>
        <v>170</v>
      </c>
      <c r="E22" s="60">
        <f>SUMIF('DATA (201840)'!$D$2:$D$95,$B22,'DATA (201840)'!$K$2:$K$95)/D22</f>
        <v>0.78823529411764703</v>
      </c>
      <c r="F22" s="43">
        <f t="shared" si="0"/>
        <v>170</v>
      </c>
      <c r="G22" s="43">
        <f t="shared" si="1"/>
        <v>35</v>
      </c>
      <c r="H22" s="54">
        <f>COUNTIF('DATA (201840)'!$D$2:$D$95,$B22)</f>
        <v>1</v>
      </c>
      <c r="I22" s="43">
        <f>SUMIF('DATA (201840)'!$D$2:$D$95,$B22,'DATA (201840)'!$S$2:$S$95)</f>
        <v>135</v>
      </c>
      <c r="J22" s="43">
        <f>SUMIF('DATA (201840)'!$D$2:$D$95,$B22,'DATA (201840)'!$J$2:$J$95)</f>
        <v>135</v>
      </c>
      <c r="K22" s="44">
        <f t="shared" si="2"/>
        <v>135</v>
      </c>
      <c r="L22" s="146">
        <f>COUNTIF('DATA (201740)'!$D$2:$D$96,$B22)</f>
        <v>1</v>
      </c>
      <c r="M22" s="146">
        <f>SUMIF('DATA (201740)'!$D$2:$D$96,$B22,'DATA (201740)'!$S$2:$S$96)</f>
        <v>111</v>
      </c>
      <c r="N22" s="146">
        <f>SUMIF('DATA (201740)'!$D$2:$D$96,$B22,'DATA (201740)'!$J$2:$J$96)</f>
        <v>96</v>
      </c>
      <c r="O22" s="44">
        <f t="shared" si="3"/>
        <v>96</v>
      </c>
      <c r="P22" s="43">
        <f>COUNTIF('DATA (PROTOTYPE)'!$B$2:$B$95,$B22)</f>
        <v>1</v>
      </c>
      <c r="Q22" s="43">
        <f>SUMIF('DATA (PROTOTYPE)'!$B$2:$B$95,$B22,'DATA (PROTOTYPE)'!$M$2:$M$95)</f>
        <v>140</v>
      </c>
      <c r="R22" s="44">
        <f t="shared" si="4"/>
        <v>140</v>
      </c>
    </row>
    <row r="23" spans="1:18">
      <c r="A23" s="41" t="s">
        <v>24</v>
      </c>
      <c r="B23" s="51" t="s">
        <v>28</v>
      </c>
      <c r="C23" s="54">
        <f>COUNTIF('Section List'!$B$4:$B$93,$B23)</f>
        <v>1</v>
      </c>
      <c r="D23" s="43">
        <f>SUMIF('Section List'!$B$4:$B$93,$B23,'Section List'!$H$4:$H$93)</f>
        <v>170</v>
      </c>
      <c r="E23" s="60">
        <f>SUMIF('DATA (201840)'!$D$2:$D$95,$B23,'DATA (201840)'!$K$2:$K$95)/D23</f>
        <v>0.59411764705882353</v>
      </c>
      <c r="F23" s="43">
        <f t="shared" si="0"/>
        <v>170</v>
      </c>
      <c r="G23" s="43">
        <f t="shared" si="1"/>
        <v>65</v>
      </c>
      <c r="H23" s="54">
        <f>COUNTIF('DATA (201840)'!$D$2:$D$95,$B23)</f>
        <v>1</v>
      </c>
      <c r="I23" s="43">
        <f>SUMIF('DATA (201840)'!$D$2:$D$95,$B23,'DATA (201840)'!$S$2:$S$95)</f>
        <v>111</v>
      </c>
      <c r="J23" s="43">
        <f>SUMIF('DATA (201840)'!$D$2:$D$95,$B23,'DATA (201840)'!$J$2:$J$95)</f>
        <v>105</v>
      </c>
      <c r="K23" s="44">
        <f t="shared" si="2"/>
        <v>105</v>
      </c>
      <c r="L23" s="146">
        <f>COUNTIF('DATA (201740)'!$D$2:$D$96,$B23)</f>
        <v>1</v>
      </c>
      <c r="M23" s="146">
        <f>SUMIF('DATA (201740)'!$D$2:$D$96,$B23,'DATA (201740)'!$S$2:$S$96)</f>
        <v>62</v>
      </c>
      <c r="N23" s="146">
        <f>SUMIF('DATA (201740)'!$D$2:$D$96,$B23,'DATA (201740)'!$J$2:$J$96)</f>
        <v>54</v>
      </c>
      <c r="O23" s="44">
        <f t="shared" si="3"/>
        <v>54</v>
      </c>
      <c r="P23" s="43">
        <f>COUNTIF('DATA (PROTOTYPE)'!$B$2:$B$95,$B23)</f>
        <v>1</v>
      </c>
      <c r="Q23" s="43">
        <f>SUMIF('DATA (PROTOTYPE)'!$B$2:$B$95,$B23,'DATA (PROTOTYPE)'!$M$2:$M$95)</f>
        <v>70</v>
      </c>
      <c r="R23" s="44">
        <f t="shared" si="4"/>
        <v>70</v>
      </c>
    </row>
    <row r="24" spans="1:18">
      <c r="A24" s="41" t="s">
        <v>22</v>
      </c>
      <c r="B24" s="51" t="s">
        <v>50</v>
      </c>
      <c r="C24" s="54">
        <f>COUNTIF('Section List'!$B$4:$B$93,$B24)</f>
        <v>1</v>
      </c>
      <c r="D24" s="43">
        <f>SUMIF('Section List'!$B$4:$B$93,$B24,'Section List'!$H$4:$H$93)</f>
        <v>284</v>
      </c>
      <c r="E24" s="60">
        <f>SUMIF('DATA (201840)'!$D$2:$D$95,$B24,'DATA (201840)'!$K$2:$K$95)/D24</f>
        <v>0.61619718309859151</v>
      </c>
      <c r="F24" s="43">
        <f t="shared" si="0"/>
        <v>284</v>
      </c>
      <c r="G24" s="43">
        <f t="shared" si="1"/>
        <v>44</v>
      </c>
      <c r="H24" s="54">
        <f>COUNTIF('DATA (201840)'!$D$2:$D$95,$B24)</f>
        <v>1</v>
      </c>
      <c r="I24" s="43">
        <f>SUMIF('DATA (201840)'!$D$2:$D$95,$B24,'DATA (201840)'!$S$2:$S$95)</f>
        <v>284</v>
      </c>
      <c r="J24" s="43">
        <f>SUMIF('DATA (201840)'!$D$2:$D$95,$B24,'DATA (201840)'!$J$2:$J$95)</f>
        <v>240</v>
      </c>
      <c r="K24" s="44">
        <f t="shared" si="2"/>
        <v>240</v>
      </c>
      <c r="L24" s="146">
        <f>COUNTIF('DATA (201740)'!$D$2:$D$96,$B24)</f>
        <v>1</v>
      </c>
      <c r="M24" s="146">
        <f>SUMIF('DATA (201740)'!$D$2:$D$96,$B24,'DATA (201740)'!$S$2:$S$96)</f>
        <v>288</v>
      </c>
      <c r="N24" s="146">
        <f>SUMIF('DATA (201740)'!$D$2:$D$96,$B24,'DATA (201740)'!$J$2:$J$96)</f>
        <v>240</v>
      </c>
      <c r="O24" s="44">
        <f t="shared" si="3"/>
        <v>240</v>
      </c>
      <c r="P24" s="43">
        <f>COUNTIF('DATA (PROTOTYPE)'!$B$2:$B$95,$B24)</f>
        <v>1</v>
      </c>
      <c r="Q24" s="43">
        <f>SUMIF('DATA (PROTOTYPE)'!$B$2:$B$95,$B24,'DATA (PROTOTYPE)'!$M$2:$M$95)</f>
        <v>240</v>
      </c>
      <c r="R24" s="44">
        <f t="shared" si="4"/>
        <v>240</v>
      </c>
    </row>
    <row r="25" spans="1:18">
      <c r="A25" s="41" t="s">
        <v>2</v>
      </c>
      <c r="B25" s="51" t="s">
        <v>9</v>
      </c>
      <c r="C25" s="54">
        <f>COUNTIF('Section List'!$B$4:$B$93,$B25)</f>
        <v>1</v>
      </c>
      <c r="D25" s="43">
        <f>SUMIF('Section List'!$B$4:$B$93,$B25,'Section List'!$H$4:$H$93)</f>
        <v>284</v>
      </c>
      <c r="E25" s="60">
        <f>SUMIF('DATA (201840)'!$D$2:$D$95,$B25,'DATA (201840)'!$K$2:$K$95)/D25</f>
        <v>0.97887323943661975</v>
      </c>
      <c r="F25" s="43">
        <f t="shared" si="0"/>
        <v>284</v>
      </c>
      <c r="G25" s="43">
        <f t="shared" si="1"/>
        <v>4</v>
      </c>
      <c r="H25" s="54">
        <f>COUNTIF('DATA (201840)'!$D$2:$D$95,$B25)</f>
        <v>1</v>
      </c>
      <c r="I25" s="43">
        <f>SUMIF('DATA (201840)'!$D$2:$D$95,$B25,'DATA (201840)'!$S$2:$S$95)</f>
        <v>284</v>
      </c>
      <c r="J25" s="43">
        <f>SUMIF('DATA (201840)'!$D$2:$D$95,$B25,'DATA (201840)'!$J$2:$J$95)</f>
        <v>280</v>
      </c>
      <c r="K25" s="44">
        <f t="shared" si="2"/>
        <v>280</v>
      </c>
      <c r="L25" s="146">
        <f>COUNTIF('DATA (201740)'!$D$2:$D$96,$B25)</f>
        <v>1</v>
      </c>
      <c r="M25" s="146">
        <f>SUMIF('DATA (201740)'!$D$2:$D$96,$B25,'DATA (201740)'!$S$2:$S$96)</f>
        <v>284</v>
      </c>
      <c r="N25" s="146">
        <f>SUMIF('DATA (201740)'!$D$2:$D$96,$B25,'DATA (201740)'!$J$2:$J$96)</f>
        <v>280</v>
      </c>
      <c r="O25" s="44">
        <f t="shared" si="3"/>
        <v>280</v>
      </c>
      <c r="P25" s="43">
        <f>COUNTIF('DATA (PROTOTYPE)'!$B$2:$B$95,$B25)</f>
        <v>1</v>
      </c>
      <c r="Q25" s="43">
        <f>SUMIF('DATA (PROTOTYPE)'!$B$2:$B$95,$B25,'DATA (PROTOTYPE)'!$M$2:$M$95)</f>
        <v>280</v>
      </c>
      <c r="R25" s="44">
        <f t="shared" si="4"/>
        <v>280</v>
      </c>
    </row>
    <row r="26" spans="1:18">
      <c r="A26" s="41" t="s">
        <v>23</v>
      </c>
      <c r="B26" s="51" t="s">
        <v>37</v>
      </c>
      <c r="C26" s="54">
        <f>COUNTIF('Section List'!$B$4:$B$93,$B26)</f>
        <v>1</v>
      </c>
      <c r="D26" s="43">
        <f>SUMIF('Section List'!$B$4:$B$93,$B26,'Section List'!$H$4:$H$93)</f>
        <v>570</v>
      </c>
      <c r="E26" s="60">
        <f>SUMIF('DATA (201840)'!$D$2:$D$95,$B26,'DATA (201840)'!$K$2:$K$95)/D26</f>
        <v>0.91929824561403506</v>
      </c>
      <c r="F26" s="43">
        <f t="shared" si="0"/>
        <v>570</v>
      </c>
      <c r="G26" s="43">
        <f t="shared" si="1"/>
        <v>45</v>
      </c>
      <c r="H26" s="54">
        <f>COUNTIF('DATA (201840)'!$D$2:$D$95,$B26)</f>
        <v>1</v>
      </c>
      <c r="I26" s="43">
        <f>SUMIF('DATA (201840)'!$D$2:$D$95,$B26,'DATA (201840)'!$S$2:$S$95)</f>
        <v>570</v>
      </c>
      <c r="J26" s="43">
        <f>SUMIF('DATA (201840)'!$D$2:$D$95,$B26,'DATA (201840)'!$J$2:$J$95)</f>
        <v>525</v>
      </c>
      <c r="K26" s="44">
        <f t="shared" si="2"/>
        <v>525</v>
      </c>
      <c r="L26" s="146">
        <f>COUNTIF('DATA (201740)'!$D$2:$D$96,$B26)</f>
        <v>1</v>
      </c>
      <c r="M26" s="146">
        <f>SUMIF('DATA (201740)'!$D$2:$D$96,$B26,'DATA (201740)'!$S$2:$S$96)</f>
        <v>570</v>
      </c>
      <c r="N26" s="146">
        <f>SUMIF('DATA (201740)'!$D$2:$D$96,$B26,'DATA (201740)'!$J$2:$J$96)</f>
        <v>540</v>
      </c>
      <c r="O26" s="44">
        <f t="shared" si="3"/>
        <v>540</v>
      </c>
      <c r="P26" s="43">
        <f>COUNTIF('DATA (PROTOTYPE)'!$B$2:$B$95,$B26)</f>
        <v>1</v>
      </c>
      <c r="Q26" s="43">
        <f>SUMIF('DATA (PROTOTYPE)'!$B$2:$B$95,$B26,'DATA (PROTOTYPE)'!$M$2:$M$95)</f>
        <v>540</v>
      </c>
      <c r="R26" s="44">
        <f t="shared" si="4"/>
        <v>540</v>
      </c>
    </row>
    <row r="27" spans="1:18">
      <c r="A27" s="41" t="s">
        <v>23</v>
      </c>
      <c r="B27" s="51" t="s">
        <v>38</v>
      </c>
      <c r="C27" s="54">
        <f>COUNTIF('Section List'!$B$4:$B$93,$B27)</f>
        <v>1</v>
      </c>
      <c r="D27" s="43">
        <f>SUMIF('Section List'!$B$4:$B$93,$B27,'Section List'!$H$4:$H$93)</f>
        <v>300</v>
      </c>
      <c r="E27" s="60">
        <f>SUMIF('DATA (201840)'!$D$2:$D$95,$B27,'DATA (201840)'!$K$2:$K$95)/D27</f>
        <v>0.99333333333333329</v>
      </c>
      <c r="F27" s="43">
        <f t="shared" si="0"/>
        <v>300</v>
      </c>
      <c r="G27" s="43">
        <f t="shared" si="1"/>
        <v>0</v>
      </c>
      <c r="H27" s="54">
        <f>COUNTIF('DATA (201840)'!$D$2:$D$95,$B27)</f>
        <v>1</v>
      </c>
      <c r="I27" s="43">
        <f>SUMIF('DATA (201840)'!$D$2:$D$95,$B27,'DATA (201840)'!$S$2:$S$95)</f>
        <v>334</v>
      </c>
      <c r="J27" s="43">
        <f>SUMIF('DATA (201840)'!$D$2:$D$95,$B27,'DATA (201840)'!$J$2:$J$95)</f>
        <v>300</v>
      </c>
      <c r="K27" s="44">
        <f t="shared" si="2"/>
        <v>300</v>
      </c>
      <c r="L27" s="146">
        <f>COUNTIF('DATA (201740)'!$D$2:$D$96,$B27)</f>
        <v>1</v>
      </c>
      <c r="M27" s="146">
        <f>SUMIF('DATA (201740)'!$D$2:$D$96,$B27,'DATA (201740)'!$S$2:$S$96)</f>
        <v>334</v>
      </c>
      <c r="N27" s="146">
        <f>SUMIF('DATA (201740)'!$D$2:$D$96,$B27,'DATA (201740)'!$J$2:$J$96)</f>
        <v>180</v>
      </c>
      <c r="O27" s="44">
        <f t="shared" si="3"/>
        <v>180</v>
      </c>
      <c r="P27" s="43">
        <f>COUNTIF('DATA (PROTOTYPE)'!$B$2:$B$95,$B27)</f>
        <v>1</v>
      </c>
      <c r="Q27" s="43">
        <f>SUMIF('DATA (PROTOTYPE)'!$B$2:$B$95,$B27,'DATA (PROTOTYPE)'!$M$2:$M$95)</f>
        <v>180</v>
      </c>
      <c r="R27" s="44">
        <f t="shared" si="4"/>
        <v>180</v>
      </c>
    </row>
    <row r="28" spans="1:18">
      <c r="A28" s="41" t="s">
        <v>23</v>
      </c>
      <c r="B28" s="51" t="s">
        <v>39</v>
      </c>
      <c r="C28" s="54">
        <f>COUNTIF('Section List'!$B$4:$B$93,$B28)</f>
        <v>1</v>
      </c>
      <c r="D28" s="43">
        <f>SUMIF('Section List'!$B$4:$B$93,$B28,'Section List'!$H$4:$H$93)</f>
        <v>284</v>
      </c>
      <c r="E28" s="60">
        <f>SUMIF('DATA (201840)'!$D$2:$D$95,$B28,'DATA (201840)'!$K$2:$K$95)/D28</f>
        <v>0.65492957746478875</v>
      </c>
      <c r="F28" s="43">
        <f t="shared" si="0"/>
        <v>284</v>
      </c>
      <c r="G28" s="43">
        <f t="shared" si="1"/>
        <v>59</v>
      </c>
      <c r="H28" s="54">
        <f>COUNTIF('DATA (201840)'!$D$2:$D$95,$B28)</f>
        <v>1</v>
      </c>
      <c r="I28" s="43">
        <f>SUMIF('DATA (201840)'!$D$2:$D$95,$B28,'DATA (201840)'!$S$2:$S$95)</f>
        <v>284</v>
      </c>
      <c r="J28" s="43">
        <f>SUMIF('DATA (201840)'!$D$2:$D$95,$B28,'DATA (201840)'!$J$2:$J$95)</f>
        <v>225</v>
      </c>
      <c r="K28" s="44">
        <f t="shared" si="2"/>
        <v>225</v>
      </c>
      <c r="L28" s="146">
        <f>COUNTIF('DATA (201740)'!$D$2:$D$96,$B28)</f>
        <v>1</v>
      </c>
      <c r="M28" s="146">
        <f>SUMIF('DATA (201740)'!$D$2:$D$96,$B28,'DATA (201740)'!$S$2:$S$96)</f>
        <v>284</v>
      </c>
      <c r="N28" s="146">
        <f>SUMIF('DATA (201740)'!$D$2:$D$96,$B28,'DATA (201740)'!$J$2:$J$96)</f>
        <v>180</v>
      </c>
      <c r="O28" s="44">
        <f t="shared" si="3"/>
        <v>180</v>
      </c>
      <c r="P28" s="43">
        <f>COUNTIF('DATA (PROTOTYPE)'!$B$2:$B$95,$B28)</f>
        <v>1</v>
      </c>
      <c r="Q28" s="43">
        <f>SUMIF('DATA (PROTOTYPE)'!$B$2:$B$95,$B28,'DATA (PROTOTYPE)'!$M$2:$M$95)</f>
        <v>180</v>
      </c>
      <c r="R28" s="44">
        <f t="shared" si="4"/>
        <v>180</v>
      </c>
    </row>
    <row r="29" spans="1:18">
      <c r="A29" s="45" t="s">
        <v>23</v>
      </c>
      <c r="B29" s="51" t="s">
        <v>387</v>
      </c>
      <c r="C29" s="54">
        <f>COUNTIF('Section List'!$B$4:$B$93,$B29)</f>
        <v>1</v>
      </c>
      <c r="D29" s="43">
        <f>SUMIF('Section List'!$B$4:$B$93,$B29,'Section List'!$H$4:$H$93)</f>
        <v>300</v>
      </c>
      <c r="E29" s="60">
        <f>SUMIF('DATA (201840)'!$D$2:$D$95,$B29,'DATA (201840)'!$K$2:$K$95)/D29</f>
        <v>0.99333333333333329</v>
      </c>
      <c r="F29" s="43">
        <f t="shared" si="0"/>
        <v>300</v>
      </c>
      <c r="G29" s="43">
        <f t="shared" si="1"/>
        <v>0</v>
      </c>
      <c r="H29" s="54">
        <f>COUNTIF('DATA (201840)'!$D$2:$D$95,$B29)</f>
        <v>1</v>
      </c>
      <c r="I29" s="43">
        <f>SUMIF('DATA (201840)'!$D$2:$D$95,$B29,'DATA (201840)'!$S$2:$S$95)</f>
        <v>570</v>
      </c>
      <c r="J29" s="43">
        <f>SUMIF('DATA (201840)'!$D$2:$D$95,$B29,'DATA (201840)'!$J$2:$J$95)</f>
        <v>300</v>
      </c>
      <c r="K29" s="44">
        <f t="shared" si="2"/>
        <v>300</v>
      </c>
      <c r="L29" s="146">
        <f>COUNTIF('DATA (201740)'!$D$2:$D$96,$B29)</f>
        <v>1</v>
      </c>
      <c r="M29" s="146">
        <f>SUMIF('DATA (201740)'!$D$2:$D$96,$B29,'DATA (201740)'!$S$2:$S$96)</f>
        <v>300</v>
      </c>
      <c r="N29" s="146">
        <f>SUMIF('DATA (201740)'!$D$2:$D$96,$B29,'DATA (201740)'!$J$2:$J$96)</f>
        <v>225</v>
      </c>
      <c r="O29" s="44">
        <f t="shared" si="3"/>
        <v>225</v>
      </c>
      <c r="P29" s="43">
        <f>COUNTIF('DATA (PROTOTYPE)'!$B$2:$B$95,$B29)</f>
        <v>1</v>
      </c>
      <c r="Q29" s="43">
        <f>SUMIF('DATA (PROTOTYPE)'!$B$2:$B$95,$B29,'DATA (PROTOTYPE)'!$M$2:$M$95)</f>
        <v>225</v>
      </c>
      <c r="R29" s="44">
        <f t="shared" si="4"/>
        <v>225</v>
      </c>
    </row>
    <row r="30" spans="1:18">
      <c r="A30" s="41" t="s">
        <v>23</v>
      </c>
      <c r="B30" s="51" t="s">
        <v>40</v>
      </c>
      <c r="C30" s="54">
        <f>COUNTIF('Section List'!$B$4:$B$93,$B30)</f>
        <v>1</v>
      </c>
      <c r="D30" s="43">
        <f>SUMIF('Section List'!$B$4:$B$93,$B30,'Section List'!$H$4:$H$93)</f>
        <v>570</v>
      </c>
      <c r="E30" s="60">
        <f>SUMIF('DATA (201840)'!$D$2:$D$95,$B30,'DATA (201840)'!$K$2:$K$95)/D30</f>
        <v>0.88245614035087716</v>
      </c>
      <c r="F30" s="43">
        <f t="shared" si="0"/>
        <v>570</v>
      </c>
      <c r="G30" s="43">
        <f t="shared" si="1"/>
        <v>66</v>
      </c>
      <c r="H30" s="54">
        <f>COUNTIF('DATA (201840)'!$D$2:$D$95,$B30)</f>
        <v>1</v>
      </c>
      <c r="I30" s="43">
        <f>SUMIF('DATA (201840)'!$D$2:$D$95,$B30,'DATA (201840)'!$S$2:$S$95)</f>
        <v>570</v>
      </c>
      <c r="J30" s="43">
        <f>SUMIF('DATA (201840)'!$D$2:$D$95,$B30,'DATA (201840)'!$J$2:$J$95)</f>
        <v>504</v>
      </c>
      <c r="K30" s="44">
        <f t="shared" si="2"/>
        <v>504</v>
      </c>
      <c r="L30" s="146">
        <f>COUNTIF('DATA (201740)'!$D$2:$D$96,$B30)</f>
        <v>1</v>
      </c>
      <c r="M30" s="146">
        <f>SUMIF('DATA (201740)'!$D$2:$D$96,$B30,'DATA (201740)'!$S$2:$S$96)</f>
        <v>570</v>
      </c>
      <c r="N30" s="146">
        <f>SUMIF('DATA (201740)'!$D$2:$D$96,$B30,'DATA (201740)'!$J$2:$J$96)</f>
        <v>504</v>
      </c>
      <c r="O30" s="44">
        <f t="shared" si="3"/>
        <v>504</v>
      </c>
      <c r="P30" s="43">
        <f>COUNTIF('DATA (PROTOTYPE)'!$B$2:$B$95,$B30)</f>
        <v>1</v>
      </c>
      <c r="Q30" s="43">
        <f>SUMIF('DATA (PROTOTYPE)'!$B$2:$B$95,$B30,'DATA (PROTOTYPE)'!$M$2:$M$95)</f>
        <v>504</v>
      </c>
      <c r="R30" s="44">
        <f t="shared" si="4"/>
        <v>504</v>
      </c>
    </row>
    <row r="31" spans="1:18">
      <c r="A31" s="41" t="s">
        <v>23</v>
      </c>
      <c r="B31" s="51" t="s">
        <v>54</v>
      </c>
      <c r="C31" s="54">
        <f>COUNTIF('Section List'!$B$4:$B$93,$B31)</f>
        <v>1</v>
      </c>
      <c r="D31" s="43">
        <f>SUMIF('Section List'!$B$4:$B$93,$B31,'Section List'!$H$4:$H$93)</f>
        <v>570</v>
      </c>
      <c r="E31" s="60">
        <f>SUMIF('DATA (201840)'!$D$2:$D$95,$B31,'DATA (201840)'!$K$2:$K$95)/D31</f>
        <v>0.85438596491228069</v>
      </c>
      <c r="F31" s="43">
        <f t="shared" si="0"/>
        <v>570</v>
      </c>
      <c r="G31" s="43">
        <f t="shared" si="1"/>
        <v>67</v>
      </c>
      <c r="H31" s="54">
        <f>COUNTIF('DATA (201840)'!$D$2:$D$95,$B31)</f>
        <v>1</v>
      </c>
      <c r="I31" s="43">
        <f>SUMIF('DATA (201840)'!$D$2:$D$95,$B31,'DATA (201840)'!$S$2:$S$95)</f>
        <v>570</v>
      </c>
      <c r="J31" s="43">
        <f>SUMIF('DATA (201840)'!$D$2:$D$95,$B31,'DATA (201840)'!$J$2:$J$95)</f>
        <v>503</v>
      </c>
      <c r="K31" s="44">
        <f t="shared" si="2"/>
        <v>503</v>
      </c>
      <c r="L31" s="146">
        <f>COUNTIF('DATA (201740)'!$D$2:$D$96,$B31)</f>
        <v>1</v>
      </c>
      <c r="M31" s="146">
        <f>SUMIF('DATA (201740)'!$D$2:$D$96,$B31,'DATA (201740)'!$S$2:$S$96)</f>
        <v>570</v>
      </c>
      <c r="N31" s="146">
        <f>SUMIF('DATA (201740)'!$D$2:$D$96,$B31,'DATA (201740)'!$J$2:$J$96)</f>
        <v>432</v>
      </c>
      <c r="O31" s="44">
        <f t="shared" si="3"/>
        <v>432</v>
      </c>
      <c r="P31" s="43">
        <f>COUNTIF('DATA (PROTOTYPE)'!$B$2:$B$95,$B31)</f>
        <v>1</v>
      </c>
      <c r="Q31" s="43">
        <f>SUMIF('DATA (PROTOTYPE)'!$B$2:$B$95,$B31,'DATA (PROTOTYPE)'!$M$2:$M$95)</f>
        <v>432</v>
      </c>
      <c r="R31" s="44">
        <f t="shared" si="4"/>
        <v>432</v>
      </c>
    </row>
    <row r="32" spans="1:18">
      <c r="A32" s="41" t="s">
        <v>23</v>
      </c>
      <c r="B32" s="51" t="s">
        <v>41</v>
      </c>
      <c r="C32" s="54">
        <f>COUNTIF('Section List'!$B$4:$B$93,$B32)</f>
        <v>1</v>
      </c>
      <c r="D32" s="43">
        <f>SUMIF('Section List'!$B$4:$B$93,$B32,'Section List'!$H$4:$H$93)</f>
        <v>570</v>
      </c>
      <c r="E32" s="60">
        <f>SUMIF('DATA (201840)'!$D$2:$D$95,$B32,'DATA (201840)'!$K$2:$K$95)/D32</f>
        <v>0.88947368421052631</v>
      </c>
      <c r="F32" s="43">
        <f t="shared" si="0"/>
        <v>570</v>
      </c>
      <c r="G32" s="43">
        <f t="shared" si="1"/>
        <v>65</v>
      </c>
      <c r="H32" s="54">
        <f>COUNTIF('DATA (201840)'!$D$2:$D$95,$B32)</f>
        <v>1</v>
      </c>
      <c r="I32" s="43">
        <f>SUMIF('DATA (201840)'!$D$2:$D$95,$B32,'DATA (201840)'!$S$2:$S$95)</f>
        <v>570</v>
      </c>
      <c r="J32" s="43">
        <f>SUMIF('DATA (201840)'!$D$2:$D$95,$B32,'DATA (201840)'!$J$2:$J$95)</f>
        <v>505</v>
      </c>
      <c r="K32" s="44">
        <f t="shared" si="2"/>
        <v>505</v>
      </c>
      <c r="L32" s="146">
        <f>COUNTIF('DATA (201740)'!$D$2:$D$96,$B32)</f>
        <v>1</v>
      </c>
      <c r="M32" s="146">
        <f>SUMIF('DATA (201740)'!$D$2:$D$96,$B32,'DATA (201740)'!$S$2:$S$96)</f>
        <v>416</v>
      </c>
      <c r="N32" s="146">
        <f>SUMIF('DATA (201740)'!$D$2:$D$96,$B32,'DATA (201740)'!$J$2:$J$96)</f>
        <v>360</v>
      </c>
      <c r="O32" s="44">
        <f t="shared" si="3"/>
        <v>360</v>
      </c>
      <c r="P32" s="43">
        <f>COUNTIF('DATA (PROTOTYPE)'!$B$2:$B$95,$B32)</f>
        <v>1</v>
      </c>
      <c r="Q32" s="43">
        <f>SUMIF('DATA (PROTOTYPE)'!$B$2:$B$95,$B32,'DATA (PROTOTYPE)'!$M$2:$M$95)</f>
        <v>360</v>
      </c>
      <c r="R32" s="44">
        <f t="shared" si="4"/>
        <v>360</v>
      </c>
    </row>
    <row r="33" spans="1:18">
      <c r="A33" s="41" t="s">
        <v>2</v>
      </c>
      <c r="B33" s="51" t="s">
        <v>10</v>
      </c>
      <c r="C33" s="54">
        <f>COUNTIF('Section List'!$B$4:$B$93,$B33)</f>
        <v>2</v>
      </c>
      <c r="D33" s="43">
        <f>SUMIF('Section List'!$B$4:$B$93,$B33,'Section List'!$H$4:$H$93)</f>
        <v>596</v>
      </c>
      <c r="E33" s="60">
        <f>SUMIF('DATA (201840)'!$D$2:$D$95,$B33,'DATA (201840)'!$K$2:$K$95)/D33</f>
        <v>0.46140939597315433</v>
      </c>
      <c r="F33" s="43">
        <f t="shared" si="0"/>
        <v>298</v>
      </c>
      <c r="G33" s="43">
        <f t="shared" si="1"/>
        <v>308</v>
      </c>
      <c r="H33" s="54">
        <f>COUNTIF('DATA (201840)'!$D$2:$D$95,$B33)</f>
        <v>2</v>
      </c>
      <c r="I33" s="43">
        <f>SUMIF('DATA (201840)'!$D$2:$D$95,$B33,'DATA (201840)'!$S$2:$S$95)</f>
        <v>572</v>
      </c>
      <c r="J33" s="43">
        <f>SUMIF('DATA (201840)'!$D$2:$D$95,$B33,'DATA (201840)'!$J$2:$J$95)</f>
        <v>288</v>
      </c>
      <c r="K33" s="44">
        <f t="shared" si="2"/>
        <v>144</v>
      </c>
      <c r="L33" s="146">
        <f>COUNTIF('DATA (201740)'!$D$2:$D$96,$B33)</f>
        <v>2</v>
      </c>
      <c r="M33" s="146">
        <f>SUMIF('DATA (201740)'!$D$2:$D$96,$B33,'DATA (201740)'!$S$2:$S$96)</f>
        <v>577</v>
      </c>
      <c r="N33" s="146">
        <f>SUMIF('DATA (201740)'!$D$2:$D$96,$B33,'DATA (201740)'!$J$2:$J$96)</f>
        <v>427</v>
      </c>
      <c r="O33" s="44">
        <f t="shared" si="3"/>
        <v>213.5</v>
      </c>
      <c r="P33" s="43">
        <f>COUNTIF('DATA (PROTOTYPE)'!$B$2:$B$95,$B33)</f>
        <v>2</v>
      </c>
      <c r="Q33" s="43">
        <f>SUMIF('DATA (PROTOTYPE)'!$B$2:$B$95,$B33,'DATA (PROTOTYPE)'!$M$2:$M$95)</f>
        <v>427</v>
      </c>
      <c r="R33" s="44">
        <f t="shared" si="4"/>
        <v>213.5</v>
      </c>
    </row>
    <row r="34" spans="1:18">
      <c r="A34" s="41" t="s">
        <v>2</v>
      </c>
      <c r="B34" s="51" t="s">
        <v>11</v>
      </c>
      <c r="C34" s="54">
        <f>COUNTIF('Section List'!$B$4:$B$93,$B34)</f>
        <v>3</v>
      </c>
      <c r="D34" s="43">
        <f>SUMIF('Section List'!$B$4:$B$93,$B34,'Section List'!$H$4:$H$93)</f>
        <v>698</v>
      </c>
      <c r="E34" s="60">
        <f>SUMIF('DATA (201840)'!$D$2:$D$95,$B34,'DATA (201840)'!$K$2:$K$95)/D34</f>
        <v>0.8581661891117478</v>
      </c>
      <c r="F34" s="43">
        <f t="shared" si="0"/>
        <v>232</v>
      </c>
      <c r="G34" s="43">
        <f t="shared" si="1"/>
        <v>74</v>
      </c>
      <c r="H34" s="54">
        <f>COUNTIF('DATA (201840)'!$D$2:$D$95,$B34)</f>
        <v>3</v>
      </c>
      <c r="I34" s="43">
        <f>SUMIF('DATA (201840)'!$D$2:$D$95,$B34,'DATA (201840)'!$S$2:$S$95)</f>
        <v>714</v>
      </c>
      <c r="J34" s="43">
        <f>SUMIF('DATA (201840)'!$D$2:$D$95,$B34,'DATA (201840)'!$J$2:$J$95)</f>
        <v>624</v>
      </c>
      <c r="K34" s="44">
        <f t="shared" si="2"/>
        <v>208</v>
      </c>
      <c r="L34" s="146">
        <f>COUNTIF('DATA (201740)'!$D$2:$D$96,$B34)</f>
        <v>3</v>
      </c>
      <c r="M34" s="146">
        <f>SUMIF('DATA (201740)'!$D$2:$D$96,$B34,'DATA (201740)'!$S$2:$S$96)</f>
        <v>689</v>
      </c>
      <c r="N34" s="146">
        <f>SUMIF('DATA (201740)'!$D$2:$D$96,$B34,'DATA (201740)'!$J$2:$J$96)</f>
        <v>600</v>
      </c>
      <c r="O34" s="44">
        <f t="shared" si="3"/>
        <v>200</v>
      </c>
      <c r="P34" s="43">
        <f>COUNTIF('DATA (PROTOTYPE)'!$B$2:$B$95,$B34)</f>
        <v>3</v>
      </c>
      <c r="Q34" s="43">
        <f>SUMIF('DATA (PROTOTYPE)'!$B$2:$B$95,$B34,'DATA (PROTOTYPE)'!$M$2:$M$95)</f>
        <v>600</v>
      </c>
      <c r="R34" s="44">
        <f t="shared" si="4"/>
        <v>200</v>
      </c>
    </row>
    <row r="35" spans="1:18">
      <c r="A35" s="41" t="s">
        <v>2</v>
      </c>
      <c r="B35" s="51" t="s">
        <v>13</v>
      </c>
      <c r="C35" s="54">
        <f>COUNTIF('Section List'!$B$4:$B$93,$B35)</f>
        <v>3</v>
      </c>
      <c r="D35" s="43">
        <f>SUMIF('Section List'!$B$4:$B$93,$B35,'Section List'!$H$4:$H$93)</f>
        <v>569</v>
      </c>
      <c r="E35" s="60">
        <f>SUMIF('DATA (201840)'!$D$2:$D$95,$B35,'DATA (201840)'!$K$2:$K$95)/D35</f>
        <v>0.75571177504393672</v>
      </c>
      <c r="F35" s="43">
        <f t="shared" si="0"/>
        <v>189</v>
      </c>
      <c r="G35" s="43">
        <f t="shared" si="1"/>
        <v>103</v>
      </c>
      <c r="H35" s="54">
        <f>COUNTIF('DATA (201840)'!$D$2:$D$95,$B35)</f>
        <v>3</v>
      </c>
      <c r="I35" s="43">
        <f>SUMIF('DATA (201840)'!$D$2:$D$95,$B35,'DATA (201840)'!$S$2:$S$95)</f>
        <v>608</v>
      </c>
      <c r="J35" s="43">
        <f>SUMIF('DATA (201840)'!$D$2:$D$95,$B35,'DATA (201840)'!$J$2:$J$95)</f>
        <v>466</v>
      </c>
      <c r="K35" s="44">
        <f t="shared" si="2"/>
        <v>155.33333333333334</v>
      </c>
      <c r="L35" s="146">
        <f>COUNTIF('DATA (201740)'!$D$2:$D$96,$B35)</f>
        <v>3</v>
      </c>
      <c r="M35" s="146">
        <f>SUMIF('DATA (201740)'!$D$2:$D$96,$B35,'DATA (201740)'!$S$2:$S$96)</f>
        <v>446</v>
      </c>
      <c r="N35" s="146">
        <f>SUMIF('DATA (201740)'!$D$2:$D$96,$B35,'DATA (201740)'!$J$2:$J$96)</f>
        <v>409</v>
      </c>
      <c r="O35" s="44">
        <f t="shared" si="3"/>
        <v>136.33333333333334</v>
      </c>
      <c r="P35" s="43">
        <f>COUNTIF('DATA (PROTOTYPE)'!$B$2:$B$95,$B35)</f>
        <v>3</v>
      </c>
      <c r="Q35" s="43">
        <f>SUMIF('DATA (PROTOTYPE)'!$B$2:$B$95,$B35,'DATA (PROTOTYPE)'!$M$2:$M$95)</f>
        <v>409</v>
      </c>
      <c r="R35" s="44">
        <f t="shared" si="4"/>
        <v>136.33333333333334</v>
      </c>
    </row>
    <row r="36" spans="1:18">
      <c r="A36" s="41" t="s">
        <v>2</v>
      </c>
      <c r="B36" s="51" t="s">
        <v>14</v>
      </c>
      <c r="C36" s="54">
        <f>COUNTIF('Section List'!$B$4:$B$93,$B36)</f>
        <v>1</v>
      </c>
      <c r="D36" s="43">
        <f>SUMIF('Section List'!$B$4:$B$93,$B36,'Section List'!$H$4:$H$93)</f>
        <v>130</v>
      </c>
      <c r="E36" s="60">
        <f>SUMIF('DATA (201840)'!$D$2:$D$95,$B36,'DATA (201840)'!$K$2:$K$95)/D36</f>
        <v>0.92307692307692313</v>
      </c>
      <c r="F36" s="43">
        <f t="shared" ref="F36:F56" si="5">FLOOR(D36/C36,1)</f>
        <v>130</v>
      </c>
      <c r="G36" s="43">
        <f t="shared" ref="G36:G56" si="6">D36-J36</f>
        <v>10</v>
      </c>
      <c r="H36" s="54">
        <f>COUNTIF('DATA (201840)'!$D$2:$D$95,$B36)</f>
        <v>1</v>
      </c>
      <c r="I36" s="43">
        <f>SUMIF('DATA (201840)'!$D$2:$D$95,$B36,'DATA (201840)'!$S$2:$S$95)</f>
        <v>284</v>
      </c>
      <c r="J36" s="43">
        <f>SUMIF('DATA (201840)'!$D$2:$D$95,$B36,'DATA (201840)'!$J$2:$J$95)</f>
        <v>120</v>
      </c>
      <c r="K36" s="44">
        <f t="shared" ref="K36:K56" si="7">IFERROR(J36/H36,"Not Offered")</f>
        <v>120</v>
      </c>
      <c r="L36" s="146">
        <f>COUNTIF('DATA (201740)'!$D$2:$D$96,$B36)</f>
        <v>1</v>
      </c>
      <c r="M36" s="146">
        <f>SUMIF('DATA (201740)'!$D$2:$D$96,$B36,'DATA (201740)'!$S$2:$S$96)</f>
        <v>303</v>
      </c>
      <c r="N36" s="146">
        <f>SUMIF('DATA (201740)'!$D$2:$D$96,$B36,'DATA (201740)'!$J$2:$J$96)</f>
        <v>150</v>
      </c>
      <c r="O36" s="44">
        <f t="shared" ref="O36:O56" si="8">IFERROR(N36/L36,"Not Offered")</f>
        <v>150</v>
      </c>
      <c r="P36" s="43">
        <f>COUNTIF('DATA (PROTOTYPE)'!$B$2:$B$95,$B36)</f>
        <v>1</v>
      </c>
      <c r="Q36" s="43">
        <f>SUMIF('DATA (PROTOTYPE)'!$B$2:$B$95,$B36,'DATA (PROTOTYPE)'!$M$2:$M$95)</f>
        <v>150</v>
      </c>
      <c r="R36" s="44">
        <f t="shared" ref="R36:R56" si="9">IFERROR(Q36/P36,"Not Offered")</f>
        <v>150</v>
      </c>
    </row>
    <row r="37" spans="1:18">
      <c r="A37" s="41" t="s">
        <v>2</v>
      </c>
      <c r="B37" s="51" t="s">
        <v>15</v>
      </c>
      <c r="C37" s="54">
        <f>COUNTIF('Section List'!$B$4:$B$93,$B37)</f>
        <v>3</v>
      </c>
      <c r="D37" s="43">
        <f>SUMIF('Section List'!$B$4:$B$93,$B37,'Section List'!$H$4:$H$93)</f>
        <v>398</v>
      </c>
      <c r="E37" s="60">
        <f>SUMIF('DATA (201840)'!$D$2:$D$95,$B37,'DATA (201840)'!$K$2:$K$95)/D37</f>
        <v>0.84170854271356788</v>
      </c>
      <c r="F37" s="43">
        <f t="shared" si="5"/>
        <v>132</v>
      </c>
      <c r="G37" s="43">
        <f t="shared" si="6"/>
        <v>28</v>
      </c>
      <c r="H37" s="54">
        <f>COUNTIF('DATA (201840)'!$D$2:$D$95,$B37)</f>
        <v>3</v>
      </c>
      <c r="I37" s="43">
        <f>SUMIF('DATA (201840)'!$D$2:$D$95,$B37,'DATA (201840)'!$S$2:$S$95)</f>
        <v>406</v>
      </c>
      <c r="J37" s="43">
        <f>SUMIF('DATA (201840)'!$D$2:$D$95,$B37,'DATA (201840)'!$J$2:$J$95)</f>
        <v>370</v>
      </c>
      <c r="K37" s="44">
        <f t="shared" si="7"/>
        <v>123.33333333333333</v>
      </c>
      <c r="L37" s="146">
        <f>COUNTIF('DATA (201740)'!$D$2:$D$96,$B37)</f>
        <v>3</v>
      </c>
      <c r="M37" s="146">
        <f>SUMIF('DATA (201740)'!$D$2:$D$96,$B37,'DATA (201740)'!$S$2:$S$96)</f>
        <v>311</v>
      </c>
      <c r="N37" s="146">
        <f>SUMIF('DATA (201740)'!$D$2:$D$96,$B37,'DATA (201740)'!$J$2:$J$96)</f>
        <v>301</v>
      </c>
      <c r="O37" s="44">
        <f t="shared" si="8"/>
        <v>100.33333333333333</v>
      </c>
      <c r="P37" s="43">
        <f>COUNTIF('DATA (PROTOTYPE)'!$B$2:$B$95,$B37)</f>
        <v>3</v>
      </c>
      <c r="Q37" s="43">
        <f>SUMIF('DATA (PROTOTYPE)'!$B$2:$B$95,$B37,'DATA (PROTOTYPE)'!$M$2:$M$95)</f>
        <v>301</v>
      </c>
      <c r="R37" s="44">
        <f t="shared" si="9"/>
        <v>100.33333333333333</v>
      </c>
    </row>
    <row r="38" spans="1:18">
      <c r="A38" s="41" t="s">
        <v>2</v>
      </c>
      <c r="B38" s="51" t="s">
        <v>16</v>
      </c>
      <c r="C38" s="54">
        <f>COUNTIF('Section List'!$B$4:$B$93,$B38)</f>
        <v>4</v>
      </c>
      <c r="D38" s="43">
        <f>SUMIF('Section List'!$B$4:$B$93,$B38,'Section List'!$H$4:$H$93)</f>
        <v>536</v>
      </c>
      <c r="E38" s="60">
        <f>SUMIF('DATA (201840)'!$D$2:$D$95,$B38,'DATA (201840)'!$K$2:$K$95)/D38</f>
        <v>0.88432835820895528</v>
      </c>
      <c r="F38" s="43">
        <f t="shared" si="5"/>
        <v>134</v>
      </c>
      <c r="G38" s="43">
        <f t="shared" si="6"/>
        <v>24</v>
      </c>
      <c r="H38" s="54">
        <f>COUNTIF('DATA (201840)'!$D$2:$D$95,$B38)</f>
        <v>4</v>
      </c>
      <c r="I38" s="43">
        <f>SUMIF('DATA (201840)'!$D$2:$D$95,$B38,'DATA (201840)'!$S$2:$S$95)</f>
        <v>719</v>
      </c>
      <c r="J38" s="43">
        <f>SUMIF('DATA (201840)'!$D$2:$D$95,$B38,'DATA (201840)'!$J$2:$J$95)</f>
        <v>512</v>
      </c>
      <c r="K38" s="44">
        <f t="shared" si="7"/>
        <v>128</v>
      </c>
      <c r="L38" s="146">
        <f>COUNTIF('DATA (201740)'!$D$2:$D$96,$B38)</f>
        <v>3</v>
      </c>
      <c r="M38" s="146">
        <f>SUMIF('DATA (201740)'!$D$2:$D$96,$B38,'DATA (201740)'!$S$2:$S$96)</f>
        <v>438</v>
      </c>
      <c r="N38" s="146">
        <f>SUMIF('DATA (201740)'!$D$2:$D$96,$B38,'DATA (201740)'!$J$2:$J$96)</f>
        <v>375</v>
      </c>
      <c r="O38" s="44">
        <f t="shared" si="8"/>
        <v>125</v>
      </c>
      <c r="P38" s="43">
        <f>COUNTIF('DATA (PROTOTYPE)'!$B$2:$B$95,$B38)</f>
        <v>3</v>
      </c>
      <c r="Q38" s="43">
        <f>SUMIF('DATA (PROTOTYPE)'!$B$2:$B$95,$B38,'DATA (PROTOTYPE)'!$M$2:$M$95)</f>
        <v>375</v>
      </c>
      <c r="R38" s="44">
        <f t="shared" si="9"/>
        <v>125</v>
      </c>
    </row>
    <row r="39" spans="1:18">
      <c r="A39" s="41" t="s">
        <v>2</v>
      </c>
      <c r="B39" s="51" t="s">
        <v>17</v>
      </c>
      <c r="C39" s="54">
        <f>COUNTIF('Section List'!$B$4:$B$93,$B39)</f>
        <v>3</v>
      </c>
      <c r="D39" s="43">
        <f>SUMIF('Section List'!$B$4:$B$93,$B39,'Section List'!$H$4:$H$93)</f>
        <v>406</v>
      </c>
      <c r="E39" s="60">
        <f>SUMIF('DATA (201840)'!$D$2:$D$95,$B39,'DATA (201840)'!$K$2:$K$95)/D39</f>
        <v>0.80049261083743839</v>
      </c>
      <c r="F39" s="43">
        <f t="shared" si="5"/>
        <v>135</v>
      </c>
      <c r="G39" s="43">
        <f t="shared" si="6"/>
        <v>45</v>
      </c>
      <c r="H39" s="54">
        <f>COUNTIF('DATA (201840)'!$D$2:$D$95,$B39)</f>
        <v>3</v>
      </c>
      <c r="I39" s="43">
        <f>SUMIF('DATA (201840)'!$D$2:$D$95,$B39,'DATA (201840)'!$S$2:$S$95)</f>
        <v>398</v>
      </c>
      <c r="J39" s="43">
        <f>SUMIF('DATA (201840)'!$D$2:$D$95,$B39,'DATA (201840)'!$J$2:$J$95)</f>
        <v>361</v>
      </c>
      <c r="K39" s="44">
        <f t="shared" si="7"/>
        <v>120.33333333333333</v>
      </c>
      <c r="L39" s="146">
        <f>COUNTIF('DATA (201740)'!$D$2:$D$96,$B39)</f>
        <v>5</v>
      </c>
      <c r="M39" s="146">
        <f>SUMIF('DATA (201740)'!$D$2:$D$96,$B39,'DATA (201740)'!$S$2:$S$96)</f>
        <v>807</v>
      </c>
      <c r="N39" s="146">
        <f>SUMIF('DATA (201740)'!$D$2:$D$96,$B39,'DATA (201740)'!$J$2:$J$96)</f>
        <v>552</v>
      </c>
      <c r="O39" s="44">
        <f t="shared" si="8"/>
        <v>110.4</v>
      </c>
      <c r="P39" s="43">
        <f>COUNTIF('DATA (PROTOTYPE)'!$B$2:$B$95,$B39)</f>
        <v>5</v>
      </c>
      <c r="Q39" s="43">
        <f>SUMIF('DATA (PROTOTYPE)'!$B$2:$B$95,$B39,'DATA (PROTOTYPE)'!$M$2:$M$95)</f>
        <v>552</v>
      </c>
      <c r="R39" s="44">
        <f t="shared" si="9"/>
        <v>110.4</v>
      </c>
    </row>
    <row r="40" spans="1:18">
      <c r="A40" s="41" t="s">
        <v>2</v>
      </c>
      <c r="B40" s="51" t="s">
        <v>18</v>
      </c>
      <c r="C40" s="54">
        <f>COUNTIF('Section List'!$B$4:$B$93,$B40)</f>
        <v>5</v>
      </c>
      <c r="D40" s="43">
        <f>SUMIF('Section List'!$B$4:$B$93,$B40,'Section List'!$H$4:$H$93)</f>
        <v>682</v>
      </c>
      <c r="E40" s="60">
        <f>SUMIF('DATA (201840)'!$D$2:$D$95,$B40,'DATA (201840)'!$K$2:$K$95)/D40</f>
        <v>0.79765395894428148</v>
      </c>
      <c r="F40" s="43">
        <f t="shared" si="5"/>
        <v>136</v>
      </c>
      <c r="G40" s="43">
        <f t="shared" si="6"/>
        <v>76</v>
      </c>
      <c r="H40" s="54">
        <f>COUNTIF('DATA (201840)'!$D$2:$D$95,$B40)</f>
        <v>5</v>
      </c>
      <c r="I40" s="43">
        <f>SUMIF('DATA (201840)'!$D$2:$D$95,$B40,'DATA (201840)'!$S$2:$S$95)</f>
        <v>810</v>
      </c>
      <c r="J40" s="43">
        <f>SUMIF('DATA (201840)'!$D$2:$D$95,$B40,'DATA (201840)'!$J$2:$J$95)</f>
        <v>606</v>
      </c>
      <c r="K40" s="44">
        <f t="shared" si="7"/>
        <v>121.2</v>
      </c>
      <c r="L40" s="146">
        <f>COUNTIF('DATA (201740)'!$D$2:$D$96,$B40)</f>
        <v>6</v>
      </c>
      <c r="M40" s="146">
        <f>SUMIF('DATA (201740)'!$D$2:$D$96,$B40,'DATA (201740)'!$S$2:$S$96)</f>
        <v>987</v>
      </c>
      <c r="N40" s="146">
        <f>SUMIF('DATA (201740)'!$D$2:$D$96,$B40,'DATA (201740)'!$J$2:$J$96)</f>
        <v>778</v>
      </c>
      <c r="O40" s="44">
        <f t="shared" si="8"/>
        <v>129.66666666666666</v>
      </c>
      <c r="P40" s="43">
        <f>COUNTIF('DATA (PROTOTYPE)'!$B$2:$B$95,$B40)</f>
        <v>6</v>
      </c>
      <c r="Q40" s="43">
        <f>SUMIF('DATA (PROTOTYPE)'!$B$2:$B$95,$B40,'DATA (PROTOTYPE)'!$M$2:$M$95)</f>
        <v>778</v>
      </c>
      <c r="R40" s="44">
        <f t="shared" si="9"/>
        <v>129.66666666666666</v>
      </c>
    </row>
    <row r="41" spans="1:18">
      <c r="A41" s="41" t="s">
        <v>2</v>
      </c>
      <c r="B41" s="51" t="s">
        <v>19</v>
      </c>
      <c r="C41" s="54">
        <f>COUNTIF('Section List'!$B$4:$B$93,$B41)</f>
        <v>4</v>
      </c>
      <c r="D41" s="43">
        <f>SUMIF('Section List'!$B$4:$B$93,$B41,'Section List'!$H$4:$H$93)</f>
        <v>528</v>
      </c>
      <c r="E41" s="60">
        <f>SUMIF('DATA (201840)'!$D$2:$D$95,$B41,'DATA (201840)'!$K$2:$K$95)/D41</f>
        <v>0.77651515151515149</v>
      </c>
      <c r="F41" s="43">
        <f t="shared" si="5"/>
        <v>132</v>
      </c>
      <c r="G41" s="43">
        <f t="shared" si="6"/>
        <v>111</v>
      </c>
      <c r="H41" s="54">
        <f>COUNTIF('DATA (201840)'!$D$2:$D$95,$B41)</f>
        <v>4</v>
      </c>
      <c r="I41" s="43">
        <f>SUMIF('DATA (201840)'!$D$2:$D$95,$B41,'DATA (201840)'!$S$2:$S$95)</f>
        <v>435</v>
      </c>
      <c r="J41" s="43">
        <f>SUMIF('DATA (201840)'!$D$2:$D$95,$B41,'DATA (201840)'!$J$2:$J$95)</f>
        <v>417</v>
      </c>
      <c r="K41" s="44">
        <f t="shared" si="7"/>
        <v>104.25</v>
      </c>
      <c r="L41" s="146">
        <f>COUNTIF('DATA (201740)'!$D$2:$D$96,$B41)</f>
        <v>5</v>
      </c>
      <c r="M41" s="146">
        <f>SUMIF('DATA (201740)'!$D$2:$D$96,$B41,'DATA (201740)'!$S$2:$S$96)</f>
        <v>511</v>
      </c>
      <c r="N41" s="146">
        <f>SUMIF('DATA (201740)'!$D$2:$D$96,$B41,'DATA (201740)'!$J$2:$J$96)</f>
        <v>475</v>
      </c>
      <c r="O41" s="44">
        <f t="shared" si="8"/>
        <v>95</v>
      </c>
      <c r="P41" s="43">
        <f>COUNTIF('DATA (PROTOTYPE)'!$B$2:$B$95,$B41)</f>
        <v>4</v>
      </c>
      <c r="Q41" s="43">
        <f>SUMIF('DATA (PROTOTYPE)'!$B$2:$B$95,$B41,'DATA (PROTOTYPE)'!$M$2:$M$95)</f>
        <v>425</v>
      </c>
      <c r="R41" s="44">
        <f t="shared" si="9"/>
        <v>106.25</v>
      </c>
    </row>
    <row r="42" spans="1:18">
      <c r="A42" s="41" t="s">
        <v>2</v>
      </c>
      <c r="B42" s="51" t="s">
        <v>12</v>
      </c>
      <c r="C42" s="54">
        <f>COUNTIF('Section List'!$B$4:$B$93,$B42)</f>
        <v>1</v>
      </c>
      <c r="D42" s="43">
        <f>SUMIF('Section List'!$B$4:$B$93,$B42,'Section List'!$H$4:$H$93)</f>
        <v>284</v>
      </c>
      <c r="E42" s="60">
        <f>SUMIF('DATA (201840)'!$D$2:$D$95,$B42,'DATA (201840)'!$K$2:$K$95)/D42</f>
        <v>0.70070422535211263</v>
      </c>
      <c r="F42" s="43">
        <f t="shared" si="5"/>
        <v>284</v>
      </c>
      <c r="G42" s="43">
        <f t="shared" si="6"/>
        <v>73</v>
      </c>
      <c r="H42" s="54">
        <f>COUNTIF('DATA (201840)'!$D$2:$D$95,$B42)</f>
        <v>1</v>
      </c>
      <c r="I42" s="43">
        <f>SUMIF('DATA (201840)'!$D$2:$D$95,$B42,'DATA (201840)'!$S$2:$S$95)</f>
        <v>303</v>
      </c>
      <c r="J42" s="43">
        <f>SUMIF('DATA (201840)'!$D$2:$D$95,$B42,'DATA (201840)'!$J$2:$J$95)</f>
        <v>211</v>
      </c>
      <c r="K42" s="44">
        <f t="shared" si="7"/>
        <v>211</v>
      </c>
      <c r="L42" s="146">
        <f>COUNTIF('DATA (201740)'!$D$2:$D$96,$B42)</f>
        <v>1</v>
      </c>
      <c r="M42" s="146">
        <f>SUMIF('DATA (201740)'!$D$2:$D$96,$B42,'DATA (201740)'!$S$2:$S$96)</f>
        <v>288</v>
      </c>
      <c r="N42" s="146">
        <f>SUMIF('DATA (201740)'!$D$2:$D$96,$B42,'DATA (201740)'!$J$2:$J$96)</f>
        <v>202</v>
      </c>
      <c r="O42" s="44">
        <f t="shared" si="8"/>
        <v>202</v>
      </c>
      <c r="P42" s="43">
        <f>COUNTIF('DATA (PROTOTYPE)'!$B$2:$B$95,$B42)</f>
        <v>1</v>
      </c>
      <c r="Q42" s="43">
        <f>SUMIF('DATA (PROTOTYPE)'!$B$2:$B$95,$B42,'DATA (PROTOTYPE)'!$M$2:$M$95)</f>
        <v>202</v>
      </c>
      <c r="R42" s="44">
        <f t="shared" si="9"/>
        <v>202</v>
      </c>
    </row>
    <row r="43" spans="1:18">
      <c r="A43" s="41" t="s">
        <v>23</v>
      </c>
      <c r="B43" s="51" t="s">
        <v>42</v>
      </c>
      <c r="C43" s="54">
        <f>COUNTIF('Section List'!$B$4:$B$93,$B43)</f>
        <v>1</v>
      </c>
      <c r="D43" s="43">
        <f>SUMIF('Section List'!$B$4:$B$93,$B43,'Section List'!$H$4:$H$93)</f>
        <v>329</v>
      </c>
      <c r="E43" s="60">
        <f>SUMIF('DATA (201840)'!$D$2:$D$95,$B43,'DATA (201840)'!$K$2:$K$95)/D43</f>
        <v>0.82066869300911849</v>
      </c>
      <c r="F43" s="43">
        <f t="shared" si="5"/>
        <v>329</v>
      </c>
      <c r="G43" s="43">
        <f t="shared" si="6"/>
        <v>59</v>
      </c>
      <c r="H43" s="54">
        <f>COUNTIF('DATA (201840)'!$D$2:$D$95,$B43)</f>
        <v>1</v>
      </c>
      <c r="I43" s="43">
        <f>SUMIF('DATA (201840)'!$D$2:$D$95,$B43,'DATA (201840)'!$S$2:$S$95)</f>
        <v>300</v>
      </c>
      <c r="J43" s="43">
        <f>SUMIF('DATA (201840)'!$D$2:$D$95,$B43,'DATA (201840)'!$J$2:$J$95)</f>
        <v>270</v>
      </c>
      <c r="K43" s="44">
        <f t="shared" si="7"/>
        <v>270</v>
      </c>
      <c r="L43" s="146">
        <f>COUNTIF('DATA (201740)'!$D$2:$D$96,$B43)</f>
        <v>1</v>
      </c>
      <c r="M43" s="146">
        <f>SUMIF('DATA (201740)'!$D$2:$D$96,$B43,'DATA (201740)'!$S$2:$S$96)</f>
        <v>303</v>
      </c>
      <c r="N43" s="146">
        <f>SUMIF('DATA (201740)'!$D$2:$D$96,$B43,'DATA (201740)'!$J$2:$J$96)</f>
        <v>269</v>
      </c>
      <c r="O43" s="44">
        <f t="shared" si="8"/>
        <v>269</v>
      </c>
      <c r="P43" s="43">
        <f>COUNTIF('DATA (PROTOTYPE)'!$B$2:$B$95,$B43)</f>
        <v>1</v>
      </c>
      <c r="Q43" s="43">
        <f>SUMIF('DATA (PROTOTYPE)'!$B$2:$B$95,$B43,'DATA (PROTOTYPE)'!$M$2:$M$95)</f>
        <v>269</v>
      </c>
      <c r="R43" s="44">
        <f t="shared" si="9"/>
        <v>269</v>
      </c>
    </row>
    <row r="44" spans="1:18">
      <c r="A44" s="41" t="s">
        <v>23</v>
      </c>
      <c r="B44" s="51" t="s">
        <v>43</v>
      </c>
      <c r="C44" s="54">
        <f>COUNTIF('Section List'!$B$4:$B$93,$B44)</f>
        <v>1</v>
      </c>
      <c r="D44" s="43">
        <f>SUMIF('Section List'!$B$4:$B$93,$B44,'Section List'!$H$4:$H$93)</f>
        <v>329</v>
      </c>
      <c r="E44" s="60">
        <f>SUMIF('DATA (201840)'!$D$2:$D$95,$B44,'DATA (201840)'!$K$2:$K$95)/D44</f>
        <v>0.87537993920972645</v>
      </c>
      <c r="F44" s="43">
        <f t="shared" si="5"/>
        <v>329</v>
      </c>
      <c r="G44" s="43">
        <f t="shared" si="6"/>
        <v>39</v>
      </c>
      <c r="H44" s="54">
        <f>COUNTIF('DATA (201840)'!$D$2:$D$95,$B44)</f>
        <v>1</v>
      </c>
      <c r="I44" s="43">
        <f>SUMIF('DATA (201840)'!$D$2:$D$95,$B44,'DATA (201840)'!$S$2:$S$95)</f>
        <v>416</v>
      </c>
      <c r="J44" s="43">
        <f>SUMIF('DATA (201840)'!$D$2:$D$95,$B44,'DATA (201840)'!$J$2:$J$95)</f>
        <v>290</v>
      </c>
      <c r="K44" s="44">
        <f t="shared" si="7"/>
        <v>290</v>
      </c>
      <c r="L44" s="146">
        <f>COUNTIF('DATA (201740)'!$D$2:$D$96,$B44)</f>
        <v>1</v>
      </c>
      <c r="M44" s="146">
        <f>SUMIF('DATA (201740)'!$D$2:$D$96,$B44,'DATA (201740)'!$S$2:$S$96)</f>
        <v>570</v>
      </c>
      <c r="N44" s="146">
        <f>SUMIF('DATA (201740)'!$D$2:$D$96,$B44,'DATA (201740)'!$J$2:$J$96)</f>
        <v>350</v>
      </c>
      <c r="O44" s="44">
        <f t="shared" si="8"/>
        <v>350</v>
      </c>
      <c r="P44" s="43">
        <f>COUNTIF('DATA (PROTOTYPE)'!$B$2:$B$95,$B44)</f>
        <v>1</v>
      </c>
      <c r="Q44" s="43">
        <f>SUMIF('DATA (PROTOTYPE)'!$B$2:$B$95,$B44,'DATA (PROTOTYPE)'!$M$2:$M$95)</f>
        <v>350</v>
      </c>
      <c r="R44" s="44">
        <f t="shared" si="9"/>
        <v>350</v>
      </c>
    </row>
    <row r="45" spans="1:18">
      <c r="A45" s="41" t="s">
        <v>2</v>
      </c>
      <c r="B45" s="51" t="s">
        <v>20</v>
      </c>
      <c r="C45" s="54">
        <f>COUNTIF('Section List'!$B$4:$B$93,$B45)</f>
        <v>3</v>
      </c>
      <c r="D45" s="43">
        <f>SUMIF('Section List'!$B$4:$B$93,$B45,'Section List'!$H$4:$H$93)</f>
        <v>864</v>
      </c>
      <c r="E45" s="60">
        <f>SUMIF('DATA (201840)'!$D$2:$D$95,$B45,'DATA (201840)'!$K$2:$K$95)/D45</f>
        <v>0.40509259259259262</v>
      </c>
      <c r="F45" s="43">
        <f t="shared" si="5"/>
        <v>288</v>
      </c>
      <c r="G45" s="43">
        <f t="shared" si="6"/>
        <v>0</v>
      </c>
      <c r="H45" s="54">
        <f>COUNTIF('DATA (201840)'!$D$2:$D$95,$B45)</f>
        <v>3</v>
      </c>
      <c r="I45" s="43">
        <f>SUMIF('DATA (201840)'!$D$2:$D$95,$B45,'DATA (201840)'!$S$2:$S$95)</f>
        <v>864</v>
      </c>
      <c r="J45" s="43">
        <f>SUMIF('DATA (201840)'!$D$2:$D$95,$B45,'DATA (201840)'!$J$2:$J$95)</f>
        <v>864</v>
      </c>
      <c r="K45" s="44">
        <f t="shared" si="7"/>
        <v>288</v>
      </c>
      <c r="L45" s="146">
        <f>COUNTIF('DATA (201740)'!$D$2:$D$96,$B45)</f>
        <v>2</v>
      </c>
      <c r="M45" s="146">
        <f>SUMIF('DATA (201740)'!$D$2:$D$96,$B45,'DATA (201740)'!$S$2:$S$96)</f>
        <v>576</v>
      </c>
      <c r="N45" s="146">
        <f>SUMIF('DATA (201740)'!$D$2:$D$96,$B45,'DATA (201740)'!$J$2:$J$96)</f>
        <v>574</v>
      </c>
      <c r="O45" s="44">
        <f t="shared" si="8"/>
        <v>287</v>
      </c>
      <c r="P45" s="43">
        <f>COUNTIF('DATA (PROTOTYPE)'!$B$2:$B$95,$B45)</f>
        <v>2</v>
      </c>
      <c r="Q45" s="43">
        <f>SUMIF('DATA (PROTOTYPE)'!$B$2:$B$95,$B45,'DATA (PROTOTYPE)'!$M$2:$M$95)</f>
        <v>574</v>
      </c>
      <c r="R45" s="44">
        <f t="shared" si="9"/>
        <v>287</v>
      </c>
    </row>
    <row r="46" spans="1:18">
      <c r="A46" s="41" t="s">
        <v>2</v>
      </c>
      <c r="B46" s="51" t="s">
        <v>21</v>
      </c>
      <c r="C46" s="54">
        <f>COUNTIF('Section List'!$B$4:$B$93,$B46)</f>
        <v>2</v>
      </c>
      <c r="D46" s="43">
        <f>SUMIF('Section List'!$B$4:$B$93,$B46,'Section List'!$H$4:$H$93)</f>
        <v>576</v>
      </c>
      <c r="E46" s="60">
        <f>SUMIF('DATA (201840)'!$D$2:$D$95,$B46,'DATA (201840)'!$K$2:$K$95)/D46</f>
        <v>0.37152777777777779</v>
      </c>
      <c r="F46" s="43">
        <f t="shared" si="5"/>
        <v>288</v>
      </c>
      <c r="G46" s="43">
        <f t="shared" si="6"/>
        <v>0</v>
      </c>
      <c r="H46" s="54">
        <f>COUNTIF('DATA (201840)'!$D$2:$D$95,$B46)</f>
        <v>2</v>
      </c>
      <c r="I46" s="43">
        <f>SUMIF('DATA (201840)'!$D$2:$D$95,$B46,'DATA (201840)'!$S$2:$S$95)</f>
        <v>576</v>
      </c>
      <c r="J46" s="43">
        <f>SUMIF('DATA (201840)'!$D$2:$D$95,$B46,'DATA (201840)'!$J$2:$J$95)</f>
        <v>576</v>
      </c>
      <c r="K46" s="44">
        <f t="shared" si="7"/>
        <v>288</v>
      </c>
      <c r="L46" s="146">
        <f>COUNTIF('DATA (201740)'!$D$2:$D$96,$B46)</f>
        <v>2</v>
      </c>
      <c r="M46" s="146">
        <f>SUMIF('DATA (201740)'!$D$2:$D$96,$B46,'DATA (201740)'!$S$2:$S$96)</f>
        <v>576</v>
      </c>
      <c r="N46" s="146">
        <f>SUMIF('DATA (201740)'!$D$2:$D$96,$B46,'DATA (201740)'!$J$2:$J$96)</f>
        <v>576</v>
      </c>
      <c r="O46" s="44">
        <f t="shared" si="8"/>
        <v>288</v>
      </c>
      <c r="P46" s="43">
        <f>COUNTIF('DATA (PROTOTYPE)'!$B$2:$B$95,$B46)</f>
        <v>2</v>
      </c>
      <c r="Q46" s="43">
        <f>SUMIF('DATA (PROTOTYPE)'!$B$2:$B$95,$B46,'DATA (PROTOTYPE)'!$M$2:$M$95)</f>
        <v>576</v>
      </c>
      <c r="R46" s="44">
        <f t="shared" si="9"/>
        <v>288</v>
      </c>
    </row>
    <row r="47" spans="1:18">
      <c r="A47" s="41" t="s">
        <v>23</v>
      </c>
      <c r="B47" s="51" t="s">
        <v>393</v>
      </c>
      <c r="C47" s="54">
        <f>COUNTIF('Section List'!$B$4:$B$93,$B47)</f>
        <v>1</v>
      </c>
      <c r="D47" s="43">
        <f>SUMIF('Section List'!$B$4:$B$93,$B47,'Section List'!$H$4:$H$93)</f>
        <v>284</v>
      </c>
      <c r="E47" s="60">
        <f>SUMIF('DATA (201840)'!$D$2:$D$95,$B47,'DATA (201840)'!$K$2:$K$95)/D47</f>
        <v>0.602112676056338</v>
      </c>
      <c r="F47" s="43">
        <f t="shared" si="5"/>
        <v>284</v>
      </c>
      <c r="G47" s="43">
        <f t="shared" si="6"/>
        <v>104</v>
      </c>
      <c r="H47" s="54">
        <f>COUNTIF('DATA (201840)'!$D$2:$D$95,$B47)</f>
        <v>1</v>
      </c>
      <c r="I47" s="43">
        <f>SUMIF('DATA (201840)'!$D$2:$D$95,$B47,'DATA (201840)'!$S$2:$S$95)</f>
        <v>329</v>
      </c>
      <c r="J47" s="43">
        <f>SUMIF('DATA (201840)'!$D$2:$D$95,$B47,'DATA (201840)'!$J$2:$J$95)</f>
        <v>180</v>
      </c>
      <c r="K47" s="44">
        <f t="shared" si="7"/>
        <v>180</v>
      </c>
      <c r="L47" s="146">
        <f>COUNTIF('DATA (201740)'!$D$2:$D$96,$B47)</f>
        <v>1</v>
      </c>
      <c r="M47" s="146">
        <f>SUMIF('DATA (201740)'!$D$2:$D$96,$B47,'DATA (201740)'!$S$2:$S$96)</f>
        <v>293</v>
      </c>
      <c r="N47" s="146">
        <f>SUMIF('DATA (201740)'!$D$2:$D$96,$B47,'DATA (201740)'!$J$2:$J$96)</f>
        <v>204</v>
      </c>
      <c r="O47" s="44">
        <f t="shared" si="8"/>
        <v>204</v>
      </c>
      <c r="P47" s="43">
        <f>COUNTIF('DATA (PROTOTYPE)'!$B$2:$B$95,$B47)</f>
        <v>1</v>
      </c>
      <c r="Q47" s="43">
        <f>SUMIF('DATA (PROTOTYPE)'!$B$2:$B$95,$B47,'DATA (PROTOTYPE)'!$M$2:$M$95)</f>
        <v>204</v>
      </c>
      <c r="R47" s="44">
        <f t="shared" si="9"/>
        <v>204</v>
      </c>
    </row>
    <row r="48" spans="1:18">
      <c r="A48" s="41" t="s">
        <v>23</v>
      </c>
      <c r="B48" s="51" t="s">
        <v>44</v>
      </c>
      <c r="C48" s="54">
        <f>COUNTIF('Section List'!$B$4:$B$93,$B48)</f>
        <v>1</v>
      </c>
      <c r="D48" s="43">
        <f>SUMIF('Section List'!$B$4:$B$93,$B48,'Section List'!$H$4:$H$93)</f>
        <v>329</v>
      </c>
      <c r="E48" s="60">
        <f>SUMIF('DATA (201840)'!$D$2:$D$95,$B48,'DATA (201840)'!$K$2:$K$95)/D48</f>
        <v>0.9057750759878419</v>
      </c>
      <c r="F48" s="43">
        <f t="shared" si="5"/>
        <v>329</v>
      </c>
      <c r="G48" s="43">
        <f t="shared" si="6"/>
        <v>29</v>
      </c>
      <c r="H48" s="54">
        <f>COUNTIF('DATA (201840)'!$D$2:$D$95,$B48)</f>
        <v>1</v>
      </c>
      <c r="I48" s="43">
        <f>SUMIF('DATA (201840)'!$D$2:$D$95,$B48,'DATA (201840)'!$S$2:$S$95)</f>
        <v>300</v>
      </c>
      <c r="J48" s="43">
        <f>SUMIF('DATA (201840)'!$D$2:$D$95,$B48,'DATA (201840)'!$J$2:$J$95)</f>
        <v>300</v>
      </c>
      <c r="K48" s="44">
        <f t="shared" si="7"/>
        <v>300</v>
      </c>
      <c r="L48" s="146">
        <f>COUNTIF('DATA (201740)'!$D$2:$D$96,$B48)</f>
        <v>1</v>
      </c>
      <c r="M48" s="146">
        <f>SUMIF('DATA (201740)'!$D$2:$D$96,$B48,'DATA (201740)'!$S$2:$S$96)</f>
        <v>329</v>
      </c>
      <c r="N48" s="146">
        <f>SUMIF('DATA (201740)'!$D$2:$D$96,$B48,'DATA (201740)'!$J$2:$J$96)</f>
        <v>311</v>
      </c>
      <c r="O48" s="44">
        <f t="shared" si="8"/>
        <v>311</v>
      </c>
      <c r="P48" s="43">
        <f>COUNTIF('DATA (PROTOTYPE)'!$B$2:$B$95,$B48)</f>
        <v>1</v>
      </c>
      <c r="Q48" s="43">
        <f>SUMIF('DATA (PROTOTYPE)'!$B$2:$B$95,$B48,'DATA (PROTOTYPE)'!$M$2:$M$95)</f>
        <v>311</v>
      </c>
      <c r="R48" s="44">
        <f t="shared" si="9"/>
        <v>311</v>
      </c>
    </row>
    <row r="49" spans="1:18">
      <c r="A49" s="41" t="s">
        <v>23</v>
      </c>
      <c r="B49" s="51" t="s">
        <v>45</v>
      </c>
      <c r="C49" s="54">
        <f>COUNTIF('Section List'!$B$4:$B$93,$B49)</f>
        <v>1</v>
      </c>
      <c r="D49" s="43">
        <f>SUMIF('Section List'!$B$4:$B$93,$B49,'Section List'!$H$4:$H$93)</f>
        <v>300</v>
      </c>
      <c r="E49" s="60">
        <f>SUMIF('DATA (201840)'!$D$2:$D$95,$B49,'DATA (201840)'!$K$2:$K$95)/D49</f>
        <v>0.87666666666666671</v>
      </c>
      <c r="F49" s="43">
        <f t="shared" si="5"/>
        <v>300</v>
      </c>
      <c r="G49" s="43">
        <f t="shared" si="6"/>
        <v>36</v>
      </c>
      <c r="H49" s="54">
        <f>COUNTIF('DATA (201840)'!$D$2:$D$95,$B49)</f>
        <v>1</v>
      </c>
      <c r="I49" s="43">
        <f>SUMIF('DATA (201840)'!$D$2:$D$95,$B49,'DATA (201840)'!$S$2:$S$95)</f>
        <v>284</v>
      </c>
      <c r="J49" s="43">
        <f>SUMIF('DATA (201840)'!$D$2:$D$95,$B49,'DATA (201840)'!$J$2:$J$95)</f>
        <v>264</v>
      </c>
      <c r="K49" s="44">
        <f t="shared" si="7"/>
        <v>264</v>
      </c>
      <c r="L49" s="146">
        <f>COUNTIF('DATA (201740)'!$D$2:$D$96,$B49)</f>
        <v>1</v>
      </c>
      <c r="M49" s="146">
        <f>SUMIF('DATA (201740)'!$D$2:$D$96,$B49,'DATA (201740)'!$S$2:$S$96)</f>
        <v>416</v>
      </c>
      <c r="N49" s="146">
        <f>SUMIF('DATA (201740)'!$D$2:$D$96,$B49,'DATA (201740)'!$J$2:$J$96)</f>
        <v>375</v>
      </c>
      <c r="O49" s="44">
        <f t="shared" si="8"/>
        <v>375</v>
      </c>
      <c r="P49" s="43">
        <f>COUNTIF('DATA (PROTOTYPE)'!$B$2:$B$95,$B49)</f>
        <v>1</v>
      </c>
      <c r="Q49" s="43">
        <f>SUMIF('DATA (PROTOTYPE)'!$B$2:$B$95,$B49,'DATA (PROTOTYPE)'!$M$2:$M$95)</f>
        <v>375</v>
      </c>
      <c r="R49" s="44">
        <f t="shared" si="9"/>
        <v>375</v>
      </c>
    </row>
    <row r="50" spans="1:18">
      <c r="A50" s="41" t="s">
        <v>23</v>
      </c>
      <c r="B50" s="51" t="s">
        <v>46</v>
      </c>
      <c r="C50" s="54">
        <f>COUNTIF('Section List'!$B$4:$B$93,$B50)</f>
        <v>1</v>
      </c>
      <c r="D50" s="43">
        <f>SUMIF('Section List'!$B$4:$B$93,$B50,'Section List'!$H$4:$H$93)</f>
        <v>329</v>
      </c>
      <c r="E50" s="60">
        <f>SUMIF('DATA (201840)'!$D$2:$D$95,$B50,'DATA (201840)'!$K$2:$K$95)/D50</f>
        <v>0.9756838905775076</v>
      </c>
      <c r="F50" s="43">
        <f t="shared" si="5"/>
        <v>329</v>
      </c>
      <c r="G50" s="43">
        <f t="shared" si="6"/>
        <v>5</v>
      </c>
      <c r="H50" s="54">
        <f>COUNTIF('DATA (201840)'!$D$2:$D$95,$B50)</f>
        <v>1</v>
      </c>
      <c r="I50" s="43">
        <f>SUMIF('DATA (201840)'!$D$2:$D$95,$B50,'DATA (201840)'!$S$2:$S$95)</f>
        <v>329</v>
      </c>
      <c r="J50" s="43">
        <f>SUMIF('DATA (201840)'!$D$2:$D$95,$B50,'DATA (201840)'!$J$2:$J$95)</f>
        <v>324</v>
      </c>
      <c r="K50" s="44">
        <f t="shared" si="7"/>
        <v>324</v>
      </c>
      <c r="L50" s="146">
        <f>COUNTIF('DATA (201740)'!$D$2:$D$96,$B50)</f>
        <v>1</v>
      </c>
      <c r="M50" s="146">
        <f>SUMIF('DATA (201740)'!$D$2:$D$96,$B50,'DATA (201740)'!$S$2:$S$96)</f>
        <v>416</v>
      </c>
      <c r="N50" s="146">
        <f>SUMIF('DATA (201740)'!$D$2:$D$96,$B50,'DATA (201740)'!$J$2:$J$96)</f>
        <v>375</v>
      </c>
      <c r="O50" s="44">
        <f t="shared" si="8"/>
        <v>375</v>
      </c>
      <c r="P50" s="43">
        <f>COUNTIF('DATA (PROTOTYPE)'!$B$2:$B$95,$B50)</f>
        <v>1</v>
      </c>
      <c r="Q50" s="43">
        <f>SUMIF('DATA (PROTOTYPE)'!$B$2:$B$95,$B50,'DATA (PROTOTYPE)'!$M$2:$M$95)</f>
        <v>375</v>
      </c>
      <c r="R50" s="44">
        <f t="shared" si="9"/>
        <v>375</v>
      </c>
    </row>
    <row r="51" spans="1:18">
      <c r="A51" s="41" t="s">
        <v>23</v>
      </c>
      <c r="B51" s="51" t="s">
        <v>47</v>
      </c>
      <c r="C51" s="54">
        <f>COUNTIF('Section List'!$B$4:$B$93,$B51)</f>
        <v>1</v>
      </c>
      <c r="D51" s="43">
        <f>SUMIF('Section List'!$B$4:$B$93,$B51,'Section List'!$H$4:$H$93)</f>
        <v>570</v>
      </c>
      <c r="E51" s="60">
        <f>SUMIF('DATA (201840)'!$D$2:$D$95,$B51,'DATA (201840)'!$K$2:$K$95)/D51</f>
        <v>0.99824561403508771</v>
      </c>
      <c r="F51" s="43">
        <f t="shared" si="5"/>
        <v>570</v>
      </c>
      <c r="G51" s="43">
        <f t="shared" si="6"/>
        <v>0</v>
      </c>
      <c r="H51" s="54">
        <f>COUNTIF('DATA (201840)'!$D$2:$D$95,$B51)</f>
        <v>1</v>
      </c>
      <c r="I51" s="43">
        <f>SUMIF('DATA (201840)'!$D$2:$D$95,$B51,'DATA (201840)'!$S$2:$S$95)</f>
        <v>570</v>
      </c>
      <c r="J51" s="43">
        <f>SUMIF('DATA (201840)'!$D$2:$D$95,$B51,'DATA (201840)'!$J$2:$J$95)</f>
        <v>570</v>
      </c>
      <c r="K51" s="44">
        <f t="shared" si="7"/>
        <v>570</v>
      </c>
      <c r="L51" s="146">
        <f>COUNTIF('DATA (201740)'!$D$2:$D$96,$B51)</f>
        <v>1</v>
      </c>
      <c r="M51" s="146">
        <f>SUMIF('DATA (201740)'!$D$2:$D$96,$B51,'DATA (201740)'!$S$2:$S$96)</f>
        <v>570</v>
      </c>
      <c r="N51" s="146">
        <f>SUMIF('DATA (201740)'!$D$2:$D$96,$B51,'DATA (201740)'!$J$2:$J$96)</f>
        <v>570</v>
      </c>
      <c r="O51" s="44">
        <f t="shared" si="8"/>
        <v>570</v>
      </c>
      <c r="P51" s="43">
        <f>COUNTIF('DATA (PROTOTYPE)'!$B$2:$B$95,$B51)</f>
        <v>1</v>
      </c>
      <c r="Q51" s="43">
        <f>SUMIF('DATA (PROTOTYPE)'!$B$2:$B$95,$B51,'DATA (PROTOTYPE)'!$M$2:$M$95)</f>
        <v>570</v>
      </c>
      <c r="R51" s="44">
        <f t="shared" si="9"/>
        <v>570</v>
      </c>
    </row>
    <row r="52" spans="1:18">
      <c r="A52" s="41" t="s">
        <v>23</v>
      </c>
      <c r="B52" s="51" t="s">
        <v>48</v>
      </c>
      <c r="C52" s="54">
        <f>COUNTIF('Section List'!$B$4:$B$93,$B52)</f>
        <v>1</v>
      </c>
      <c r="D52" s="43">
        <f>SUMIF('Section List'!$B$4:$B$93,$B52,'Section List'!$H$4:$H$93)</f>
        <v>570</v>
      </c>
      <c r="E52" s="60">
        <f>SUMIF('DATA (201840)'!$D$2:$D$95,$B52,'DATA (201840)'!$K$2:$K$95)/D52</f>
        <v>1</v>
      </c>
      <c r="F52" s="43">
        <f t="shared" si="5"/>
        <v>570</v>
      </c>
      <c r="G52" s="43">
        <f t="shared" si="6"/>
        <v>0</v>
      </c>
      <c r="H52" s="54">
        <f>COUNTIF('DATA (201840)'!$D$2:$D$95,$B52)</f>
        <v>1</v>
      </c>
      <c r="I52" s="43">
        <f>SUMIF('DATA (201840)'!$D$2:$D$95,$B52,'DATA (201840)'!$S$2:$S$95)</f>
        <v>570</v>
      </c>
      <c r="J52" s="43">
        <f>SUMIF('DATA (201840)'!$D$2:$D$95,$B52,'DATA (201840)'!$J$2:$J$95)</f>
        <v>570</v>
      </c>
      <c r="K52" s="44">
        <f t="shared" si="7"/>
        <v>570</v>
      </c>
      <c r="L52" s="146">
        <f>COUNTIF('DATA (201740)'!$D$2:$D$96,$B52)</f>
        <v>1</v>
      </c>
      <c r="M52" s="146">
        <f>SUMIF('DATA (201740)'!$D$2:$D$96,$B52,'DATA (201740)'!$S$2:$S$96)</f>
        <v>570</v>
      </c>
      <c r="N52" s="146">
        <f>SUMIF('DATA (201740)'!$D$2:$D$96,$B52,'DATA (201740)'!$J$2:$J$96)</f>
        <v>570</v>
      </c>
      <c r="O52" s="44">
        <f t="shared" si="8"/>
        <v>570</v>
      </c>
      <c r="P52" s="43">
        <f>COUNTIF('DATA (PROTOTYPE)'!$B$2:$B$95,$B52)</f>
        <v>1</v>
      </c>
      <c r="Q52" s="43">
        <f>SUMIF('DATA (PROTOTYPE)'!$B$2:$B$95,$B52,'DATA (PROTOTYPE)'!$M$2:$M$95)</f>
        <v>570</v>
      </c>
      <c r="R52" s="44">
        <f t="shared" si="9"/>
        <v>570</v>
      </c>
    </row>
    <row r="53" spans="1:18">
      <c r="A53" s="41" t="s">
        <v>23</v>
      </c>
      <c r="B53" s="51" t="s">
        <v>49</v>
      </c>
      <c r="C53" s="54">
        <f>COUNTIF('Section List'!$B$4:$B$93,$B53)</f>
        <v>1</v>
      </c>
      <c r="D53" s="43">
        <f>SUMIF('Section List'!$B$4:$B$93,$B53,'Section List'!$H$4:$H$93)</f>
        <v>329</v>
      </c>
      <c r="E53" s="60">
        <f>SUMIF('DATA (201840)'!$D$2:$D$95,$B53,'DATA (201840)'!$K$2:$K$95)/D53</f>
        <v>1.0729483282674772</v>
      </c>
      <c r="F53" s="43">
        <f t="shared" si="5"/>
        <v>329</v>
      </c>
      <c r="G53" s="43">
        <f t="shared" si="6"/>
        <v>-31</v>
      </c>
      <c r="H53" s="54">
        <f>COUNTIF('DATA (201840)'!$D$2:$D$95,$B53)</f>
        <v>1</v>
      </c>
      <c r="I53" s="43">
        <f>SUMIF('DATA (201840)'!$D$2:$D$95,$B53,'DATA (201840)'!$S$2:$S$95)</f>
        <v>416</v>
      </c>
      <c r="J53" s="43">
        <f>SUMIF('DATA (201840)'!$D$2:$D$95,$B53,'DATA (201840)'!$J$2:$J$95)</f>
        <v>360</v>
      </c>
      <c r="K53" s="44">
        <f t="shared" si="7"/>
        <v>360</v>
      </c>
      <c r="L53" s="146">
        <f>COUNTIF('DATA (201740)'!$D$2:$D$96,$B53)</f>
        <v>1</v>
      </c>
      <c r="M53" s="146">
        <f>SUMIF('DATA (201740)'!$D$2:$D$96,$B53,'DATA (201740)'!$S$2:$S$96)</f>
        <v>570</v>
      </c>
      <c r="N53" s="146">
        <f>SUMIF('DATA (201740)'!$D$2:$D$96,$B53,'DATA (201740)'!$J$2:$J$96)</f>
        <v>360</v>
      </c>
      <c r="O53" s="44">
        <f t="shared" si="8"/>
        <v>360</v>
      </c>
      <c r="P53" s="43">
        <f>COUNTIF('DATA (PROTOTYPE)'!$B$2:$B$95,$B53)</f>
        <v>1</v>
      </c>
      <c r="Q53" s="43">
        <f>SUMIF('DATA (PROTOTYPE)'!$B$2:$B$95,$B53,'DATA (PROTOTYPE)'!$M$2:$M$95)</f>
        <v>360</v>
      </c>
      <c r="R53" s="44">
        <f t="shared" si="9"/>
        <v>360</v>
      </c>
    </row>
    <row r="54" spans="1:18">
      <c r="A54" s="41" t="s">
        <v>23</v>
      </c>
      <c r="B54" s="51" t="s">
        <v>55</v>
      </c>
      <c r="C54" s="54">
        <f>COUNTIF('Section List'!$B$4:$B$93,$B54)</f>
        <v>1</v>
      </c>
      <c r="D54" s="43">
        <f>SUMIF('Section List'!$B$4:$B$93,$B54,'Section List'!$H$4:$H$93)</f>
        <v>570</v>
      </c>
      <c r="E54" s="60">
        <f>SUMIF('DATA (201840)'!$D$2:$D$95,$B54,'DATA (201840)'!$K$2:$K$95)/D54</f>
        <v>0.99649122807017543</v>
      </c>
      <c r="F54" s="43">
        <f t="shared" si="5"/>
        <v>570</v>
      </c>
      <c r="G54" s="43">
        <f t="shared" si="6"/>
        <v>0</v>
      </c>
      <c r="H54" s="54">
        <f>COUNTIF('DATA (201840)'!$D$2:$D$95,$B54)</f>
        <v>1</v>
      </c>
      <c r="I54" s="43">
        <f>SUMIF('DATA (201840)'!$D$2:$D$95,$B54,'DATA (201840)'!$S$2:$S$95)</f>
        <v>570</v>
      </c>
      <c r="J54" s="43">
        <f>SUMIF('DATA (201840)'!$D$2:$D$95,$B54,'DATA (201840)'!$J$2:$J$95)</f>
        <v>570</v>
      </c>
      <c r="K54" s="44">
        <f t="shared" si="7"/>
        <v>570</v>
      </c>
      <c r="L54" s="146">
        <f>COUNTIF('DATA (201740)'!$D$2:$D$96,$B54)</f>
        <v>1</v>
      </c>
      <c r="M54" s="146">
        <f>SUMIF('DATA (201740)'!$D$2:$D$96,$B54,'DATA (201740)'!$S$2:$S$96)</f>
        <v>570</v>
      </c>
      <c r="N54" s="146">
        <f>SUMIF('DATA (201740)'!$D$2:$D$96,$B54,'DATA (201740)'!$J$2:$J$96)</f>
        <v>567</v>
      </c>
      <c r="O54" s="44">
        <f t="shared" si="8"/>
        <v>567</v>
      </c>
      <c r="P54" s="43">
        <f>COUNTIF('DATA (PROTOTYPE)'!$B$2:$B$95,$B54)</f>
        <v>1</v>
      </c>
      <c r="Q54" s="43">
        <f>SUMIF('DATA (PROTOTYPE)'!$B$2:$B$95,$B54,'DATA (PROTOTYPE)'!$M$2:$M$95)</f>
        <v>567</v>
      </c>
      <c r="R54" s="44">
        <f t="shared" si="9"/>
        <v>567</v>
      </c>
    </row>
    <row r="55" spans="1:18">
      <c r="A55" s="41" t="s">
        <v>23</v>
      </c>
      <c r="B55" s="51" t="s">
        <v>397</v>
      </c>
      <c r="C55" s="54">
        <f>COUNTIF('Section List'!$B$4:$B$93,$B55)</f>
        <v>1</v>
      </c>
      <c r="D55" s="43">
        <f>SUMIF('Section List'!$B$4:$B$93,$B55,'Section List'!$H$4:$H$93)</f>
        <v>100</v>
      </c>
      <c r="E55" s="60">
        <f>SUMIF('DATA (201840)'!$D$2:$D$95,$B55,'DATA (201840)'!$K$2:$K$95)/D55</f>
        <v>0.84</v>
      </c>
      <c r="F55" s="43">
        <f t="shared" si="5"/>
        <v>100</v>
      </c>
      <c r="G55" s="43">
        <f t="shared" si="6"/>
        <v>-38</v>
      </c>
      <c r="H55" s="54">
        <f>COUNTIF('DATA (201840)'!$D$2:$D$95,$B55)</f>
        <v>1</v>
      </c>
      <c r="I55" s="43">
        <f>SUMIF('DATA (201840)'!$D$2:$D$95,$B55,'DATA (201840)'!$S$2:$S$95)</f>
        <v>138</v>
      </c>
      <c r="J55" s="43">
        <f>SUMIF('DATA (201840)'!$D$2:$D$95,$B55,'DATA (201840)'!$J$2:$J$95)</f>
        <v>138</v>
      </c>
      <c r="K55" s="44">
        <f t="shared" si="7"/>
        <v>138</v>
      </c>
      <c r="L55" s="146">
        <f>COUNTIF('DATA (201740)'!$D$2:$D$96,$B55)</f>
        <v>1</v>
      </c>
      <c r="M55" s="146">
        <f>SUMIF('DATA (201740)'!$D$2:$D$96,$B55,'DATA (201740)'!$S$2:$S$96)</f>
        <v>135</v>
      </c>
      <c r="N55" s="146">
        <f>SUMIF('DATA (201740)'!$D$2:$D$96,$B55,'DATA (201740)'!$J$2:$J$96)</f>
        <v>74</v>
      </c>
      <c r="O55" s="44">
        <f t="shared" si="8"/>
        <v>74</v>
      </c>
      <c r="P55" s="43">
        <f>COUNTIF('DATA (PROTOTYPE)'!$B$2:$B$95,$B55)</f>
        <v>1</v>
      </c>
      <c r="Q55" s="43">
        <f>SUMIF('DATA (PROTOTYPE)'!$B$2:$B$95,$B55,'DATA (PROTOTYPE)'!$M$2:$M$95)</f>
        <v>74</v>
      </c>
      <c r="R55" s="44">
        <f t="shared" si="9"/>
        <v>74</v>
      </c>
    </row>
    <row r="56" spans="1:18">
      <c r="A56" s="46" t="s">
        <v>23</v>
      </c>
      <c r="B56" s="52" t="s">
        <v>56</v>
      </c>
      <c r="C56" s="56">
        <f>COUNTIF('Section List'!$B$4:$B$93,$B56)</f>
        <v>1</v>
      </c>
      <c r="D56" s="48">
        <f>SUMIF('Section List'!$B$4:$B$93,$B56,'Section List'!$H$4:$H$93)</f>
        <v>300</v>
      </c>
      <c r="E56" s="61">
        <f>SUMIF('DATA (201840)'!$D$2:$D$95,$B56,'DATA (201840)'!$K$2:$K$95)/D56</f>
        <v>0.60666666666666669</v>
      </c>
      <c r="F56" s="48">
        <f t="shared" si="5"/>
        <v>300</v>
      </c>
      <c r="G56" s="57">
        <f t="shared" si="6"/>
        <v>116</v>
      </c>
      <c r="H56" s="56">
        <f>COUNTIF('DATA (201840)'!$D$2:$D$95,$B56)</f>
        <v>2</v>
      </c>
      <c r="I56" s="48">
        <f>SUMIF('DATA (201840)'!$D$2:$D$95,$B56,'DATA (201840)'!$S$2:$S$95)</f>
        <v>184</v>
      </c>
      <c r="J56" s="48">
        <f>SUMIF('DATA (201840)'!$D$2:$D$95,$B56,'DATA (201840)'!$J$2:$J$95)</f>
        <v>184</v>
      </c>
      <c r="K56" s="49">
        <f t="shared" si="7"/>
        <v>92</v>
      </c>
      <c r="L56" s="150">
        <f>COUNTIF('DATA (201740)'!$D$2:$D$96,$B56)</f>
        <v>1</v>
      </c>
      <c r="M56" s="147">
        <f>SUMIF('DATA (201740)'!$D$2:$D$96,$B56,'DATA (201740)'!$S$2:$S$96)</f>
        <v>334</v>
      </c>
      <c r="N56" s="147">
        <f>SUMIF('DATA (201740)'!$D$2:$D$96,$B56,'DATA (201740)'!$J$2:$J$96)</f>
        <v>200</v>
      </c>
      <c r="O56" s="49">
        <f t="shared" si="8"/>
        <v>200</v>
      </c>
      <c r="P56" s="48">
        <f>COUNTIF('DATA (PROTOTYPE)'!$B$2:$B$95,$B56)</f>
        <v>1</v>
      </c>
      <c r="Q56" s="48">
        <f>SUMIF('DATA (PROTOTYPE)'!$B$2:$B$95,$B56,'DATA (PROTOTYPE)'!$M$2:$M$95)</f>
        <v>200</v>
      </c>
      <c r="R56" s="49">
        <f t="shared" si="9"/>
        <v>200</v>
      </c>
    </row>
  </sheetData>
  <sortState ref="A4:R57">
    <sortCondition ref="B4"/>
  </sortState>
  <conditionalFormatting sqref="A4:R56">
    <cfRule type="expression" dxfId="8" priority="5">
      <formula>ISEVEN(ROW($A4))=TRUE</formula>
    </cfRule>
  </conditionalFormatting>
  <conditionalFormatting sqref="E4:E56">
    <cfRule type="cellIs" dxfId="7" priority="1" operator="greaterThan">
      <formula>1</formula>
    </cfRule>
    <cfRule type="cellIs" dxfId="6" priority="3" operator="lessThan">
      <formula>0.67</formula>
    </cfRule>
  </conditionalFormatting>
  <conditionalFormatting sqref="G4:G56">
    <cfRule type="cellIs" dxfId="5" priority="2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workbookViewId="0"/>
  </sheetViews>
  <sheetFormatPr defaultRowHeight="14.25"/>
  <cols>
    <col min="1" max="2" width="13.73046875" customWidth="1"/>
    <col min="3" max="3" width="13.73046875" style="35" customWidth="1"/>
    <col min="4" max="7" width="13.73046875" style="10" customWidth="1"/>
    <col min="8" max="8" width="9.1328125" style="10"/>
    <col min="9" max="9" width="24.3984375" customWidth="1"/>
  </cols>
  <sheetData>
    <row r="1" spans="1:9" ht="34.5">
      <c r="A1" s="25" t="s">
        <v>405</v>
      </c>
    </row>
    <row r="3" spans="1:9">
      <c r="A3" s="62" t="s">
        <v>0</v>
      </c>
      <c r="B3" s="63" t="s">
        <v>1</v>
      </c>
      <c r="C3" s="64" t="s">
        <v>60</v>
      </c>
      <c r="D3" s="64" t="s">
        <v>65</v>
      </c>
      <c r="E3" s="65" t="s">
        <v>402</v>
      </c>
      <c r="F3" s="65" t="s">
        <v>403</v>
      </c>
      <c r="G3" s="65" t="s">
        <v>401</v>
      </c>
      <c r="H3" s="65" t="s">
        <v>408</v>
      </c>
      <c r="I3" s="66" t="s">
        <v>550</v>
      </c>
    </row>
    <row r="4" spans="1:9">
      <c r="A4" s="41" t="s">
        <v>23</v>
      </c>
      <c r="B4" s="42" t="s">
        <v>51</v>
      </c>
      <c r="C4" s="67" t="s">
        <v>74</v>
      </c>
      <c r="D4" s="43" t="s">
        <v>151</v>
      </c>
      <c r="E4" s="68">
        <v>0.45833333333333331</v>
      </c>
      <c r="F4" s="68">
        <v>0.51388888888888895</v>
      </c>
      <c r="G4" s="69" t="s">
        <v>79</v>
      </c>
      <c r="H4" s="43">
        <f>VLOOKUP($G4,'Data (Classrooms)'!$A$3:$B$18,2,FALSE)</f>
        <v>570</v>
      </c>
      <c r="I4" s="141">
        <f>(SUMIF('DATA (201840)'!$D$2:$D$95,$B4,'DATA (201840)'!$K$2:$K$95)/VLOOKUP($B4,'Course List'!$B$4:$C$56,2,FALSE))/$H4</f>
        <v>1</v>
      </c>
    </row>
    <row r="5" spans="1:9">
      <c r="A5" s="41" t="s">
        <v>23</v>
      </c>
      <c r="B5" s="42" t="s">
        <v>52</v>
      </c>
      <c r="C5" s="67" t="s">
        <v>74</v>
      </c>
      <c r="D5" s="43" t="s">
        <v>77</v>
      </c>
      <c r="E5" s="70">
        <v>0.41666666666666669</v>
      </c>
      <c r="F5" s="70">
        <v>0.4513888888888889</v>
      </c>
      <c r="G5" s="43" t="s">
        <v>83</v>
      </c>
      <c r="H5" s="43">
        <f>VLOOKUP($G5,'Data (Classrooms)'!$A$3:$B$18,2,FALSE)</f>
        <v>329</v>
      </c>
      <c r="I5" s="141">
        <f>(SUMIF('DATA (201840)'!$D$2:$D$95,$B5,'DATA (201840)'!$K$2:$K$95)/VLOOKUP($B5,'Course List'!$B$4:$C$56,2,FALSE))/$H5</f>
        <v>0.92705167173252279</v>
      </c>
    </row>
    <row r="6" spans="1:9">
      <c r="A6" s="41" t="s">
        <v>23</v>
      </c>
      <c r="B6" s="42" t="s">
        <v>53</v>
      </c>
      <c r="C6" s="71" t="s">
        <v>74</v>
      </c>
      <c r="D6" s="43" t="s">
        <v>77</v>
      </c>
      <c r="E6" s="70">
        <v>0.54166666666666663</v>
      </c>
      <c r="F6" s="70">
        <v>0.57638888888888895</v>
      </c>
      <c r="G6" s="43" t="s">
        <v>96</v>
      </c>
      <c r="H6" s="43">
        <f>VLOOKUP($G6,'Data (Classrooms)'!$A$3:$B$18,2,FALSE)</f>
        <v>284</v>
      </c>
      <c r="I6" s="141">
        <f>(SUMIF('DATA (201840)'!$D$2:$D$95,$B6,'DATA (201840)'!$K$2:$K$95)/VLOOKUP($B6,'Course List'!$B$4:$C$56,2,FALSE))/$H6</f>
        <v>0.58098591549295775</v>
      </c>
    </row>
    <row r="7" spans="1:9">
      <c r="A7" s="41" t="s">
        <v>2</v>
      </c>
      <c r="B7" s="42" t="s">
        <v>3</v>
      </c>
      <c r="C7" s="71" t="s">
        <v>74</v>
      </c>
      <c r="D7" s="43" t="s">
        <v>77</v>
      </c>
      <c r="E7" s="70">
        <v>0.375</v>
      </c>
      <c r="F7" s="70">
        <v>0.40972222222222227</v>
      </c>
      <c r="G7" s="43" t="s">
        <v>83</v>
      </c>
      <c r="H7" s="43">
        <f>VLOOKUP($G7,'Data (Classrooms)'!$A$3:$B$18,2,FALSE)</f>
        <v>329</v>
      </c>
      <c r="I7" s="141">
        <f>(SUMIF('DATA (201840)'!$D$2:$D$95,$B7,'DATA (201840)'!$K$2:$K$95)/VLOOKUP($B7,'Course List'!$B$4:$C$56,2,FALSE))/$H7</f>
        <v>0.62006079027355621</v>
      </c>
    </row>
    <row r="8" spans="1:9">
      <c r="A8" s="41" t="s">
        <v>2</v>
      </c>
      <c r="B8" s="42" t="s">
        <v>3</v>
      </c>
      <c r="C8" s="71" t="s">
        <v>80</v>
      </c>
      <c r="D8" s="43" t="s">
        <v>77</v>
      </c>
      <c r="E8" s="70">
        <v>0.66666666666666663</v>
      </c>
      <c r="F8" s="70">
        <v>0.70138888888888884</v>
      </c>
      <c r="G8" s="43" t="s">
        <v>96</v>
      </c>
      <c r="H8" s="43">
        <f>VLOOKUP($G8,'Data (Classrooms)'!$A$3:$B$18,2,FALSE)</f>
        <v>284</v>
      </c>
      <c r="I8" s="141">
        <f>(SUMIF('DATA (201840)'!$D$2:$D$95,$B8,'DATA (201840)'!$K$2:$K$95)/VLOOKUP($B8,'Course List'!$B$4:$C$56,2,FALSE))/$H8</f>
        <v>0.71830985915492962</v>
      </c>
    </row>
    <row r="9" spans="1:9">
      <c r="A9" s="41" t="s">
        <v>2</v>
      </c>
      <c r="B9" s="42" t="s">
        <v>4</v>
      </c>
      <c r="C9" s="71" t="s">
        <v>74</v>
      </c>
      <c r="D9" s="43" t="s">
        <v>77</v>
      </c>
      <c r="E9" s="70">
        <v>0.625</v>
      </c>
      <c r="F9" s="70">
        <v>0.65972222222222221</v>
      </c>
      <c r="G9" s="43" t="s">
        <v>79</v>
      </c>
      <c r="H9" s="43">
        <f>VLOOKUP($G9,'Data (Classrooms)'!$A$3:$B$18,2,FALSE)</f>
        <v>570</v>
      </c>
      <c r="I9" s="141">
        <f>(SUMIF('DATA (201840)'!$D$2:$D$95,$B9,'DATA (201840)'!$K$2:$K$95)/VLOOKUP($B9,'Course List'!$B$4:$C$56,2,FALSE))/$H9</f>
        <v>0.74736842105263157</v>
      </c>
    </row>
    <row r="10" spans="1:9">
      <c r="A10" s="41" t="s">
        <v>2</v>
      </c>
      <c r="B10" s="42" t="s">
        <v>5</v>
      </c>
      <c r="C10" s="71" t="s">
        <v>74</v>
      </c>
      <c r="D10" s="43" t="s">
        <v>77</v>
      </c>
      <c r="E10" s="70">
        <v>0.375</v>
      </c>
      <c r="F10" s="70">
        <v>0.40972222222222227</v>
      </c>
      <c r="G10" s="43" t="s">
        <v>96</v>
      </c>
      <c r="H10" s="43">
        <f>VLOOKUP($G10,'Data (Classrooms)'!$A$3:$B$18,2,FALSE)</f>
        <v>284</v>
      </c>
      <c r="I10" s="141">
        <f>(SUMIF('DATA (201840)'!$D$2:$D$95,$B10,'DATA (201840)'!$K$2:$K$95)/VLOOKUP($B10,'Course List'!$B$4:$C$56,2,FALSE))/$H10</f>
        <v>0.84330985915492962</v>
      </c>
    </row>
    <row r="11" spans="1:9">
      <c r="A11" s="41" t="s">
        <v>2</v>
      </c>
      <c r="B11" s="42" t="s">
        <v>5</v>
      </c>
      <c r="C11" s="71" t="s">
        <v>80</v>
      </c>
      <c r="D11" s="43" t="s">
        <v>77</v>
      </c>
      <c r="E11" s="70">
        <v>0.625</v>
      </c>
      <c r="F11" s="70">
        <v>0.65972222222222221</v>
      </c>
      <c r="G11" s="43" t="s">
        <v>96</v>
      </c>
      <c r="H11" s="43">
        <f>VLOOKUP($G11,'Data (Classrooms)'!$A$3:$B$18,2,FALSE)</f>
        <v>284</v>
      </c>
      <c r="I11" s="141">
        <f>(SUMIF('DATA (201840)'!$D$2:$D$95,$B11,'DATA (201840)'!$K$2:$K$95)/VLOOKUP($B11,'Course List'!$B$4:$C$56,2,FALSE))/$H11</f>
        <v>0.84330985915492962</v>
      </c>
    </row>
    <row r="12" spans="1:9">
      <c r="A12" s="41" t="s">
        <v>99</v>
      </c>
      <c r="B12" s="42" t="s">
        <v>25</v>
      </c>
      <c r="C12" s="67" t="s">
        <v>74</v>
      </c>
      <c r="D12" s="72" t="s">
        <v>102</v>
      </c>
      <c r="E12" s="73">
        <v>0.375</v>
      </c>
      <c r="F12" s="73">
        <v>0.43055555555555558</v>
      </c>
      <c r="G12" s="72" t="s">
        <v>103</v>
      </c>
      <c r="H12" s="43">
        <f>VLOOKUP($G12,'Data (Classrooms)'!$A$3:$B$18,2,FALSE)</f>
        <v>416</v>
      </c>
      <c r="I12" s="141">
        <f>(SUMIF('DATA (201840)'!$D$2:$D$95,$B12,'DATA (201840)'!$K$2:$K$95)/VLOOKUP($B12,'Course List'!$B$4:$C$56,2,FALSE))/$H12</f>
        <v>0.74879807692307687</v>
      </c>
    </row>
    <row r="13" spans="1:9">
      <c r="A13" s="41" t="s">
        <v>99</v>
      </c>
      <c r="B13" s="42" t="s">
        <v>25</v>
      </c>
      <c r="C13" s="67" t="s">
        <v>80</v>
      </c>
      <c r="D13" s="72" t="s">
        <v>102</v>
      </c>
      <c r="E13" s="73">
        <v>0.4375</v>
      </c>
      <c r="F13" s="73">
        <v>0.49305555555555558</v>
      </c>
      <c r="G13" s="72" t="s">
        <v>103</v>
      </c>
      <c r="H13" s="43">
        <f>VLOOKUP($G13,'Data (Classrooms)'!$A$3:$B$18,2,FALSE)</f>
        <v>416</v>
      </c>
      <c r="I13" s="141">
        <f>(SUMIF('DATA (201840)'!$D$2:$D$95,$B13,'DATA (201840)'!$K$2:$K$95)/VLOOKUP($B13,'Course List'!$B$4:$C$56,2,FALSE))/$H13</f>
        <v>0.74879807692307687</v>
      </c>
    </row>
    <row r="14" spans="1:9">
      <c r="A14" s="41" t="s">
        <v>2</v>
      </c>
      <c r="B14" s="42" t="s">
        <v>6</v>
      </c>
      <c r="C14" s="71" t="s">
        <v>74</v>
      </c>
      <c r="D14" s="43" t="s">
        <v>77</v>
      </c>
      <c r="E14" s="70">
        <v>0.41666666666666669</v>
      </c>
      <c r="F14" s="70">
        <v>0.4513888888888889</v>
      </c>
      <c r="G14" s="43" t="s">
        <v>108</v>
      </c>
      <c r="H14" s="43">
        <f>VLOOKUP($G14,'Data (Classrooms)'!$A$3:$B$18,2,FALSE)</f>
        <v>293</v>
      </c>
      <c r="I14" s="141">
        <f>(SUMIF('DATA (201840)'!$D$2:$D$95,$B14,'DATA (201840)'!$K$2:$K$95)/VLOOKUP($B14,'Course List'!$B$4:$C$56,2,FALSE))/$H14</f>
        <v>0.85460750853242318</v>
      </c>
    </row>
    <row r="15" spans="1:9">
      <c r="A15" s="41" t="s">
        <v>2</v>
      </c>
      <c r="B15" s="42" t="s">
        <v>6</v>
      </c>
      <c r="C15" s="71" t="s">
        <v>80</v>
      </c>
      <c r="D15" s="43" t="s">
        <v>77</v>
      </c>
      <c r="E15" s="70">
        <v>0.5</v>
      </c>
      <c r="F15" s="70">
        <v>0.53472222222222221</v>
      </c>
      <c r="G15" s="43" t="s">
        <v>83</v>
      </c>
      <c r="H15" s="43">
        <f>VLOOKUP($G15,'Data (Classrooms)'!$A$3:$B$18,2,FALSE)</f>
        <v>329</v>
      </c>
      <c r="I15" s="141">
        <f>(SUMIF('DATA (201840)'!$D$2:$D$95,$B15,'DATA (201840)'!$K$2:$K$95)/VLOOKUP($B15,'Course List'!$B$4:$C$56,2,FALSE))/$H15</f>
        <v>0.76109422492401213</v>
      </c>
    </row>
    <row r="16" spans="1:9">
      <c r="A16" s="41" t="s">
        <v>2</v>
      </c>
      <c r="B16" s="42" t="s">
        <v>6</v>
      </c>
      <c r="C16" s="71" t="s">
        <v>132</v>
      </c>
      <c r="D16" s="43" t="s">
        <v>77</v>
      </c>
      <c r="E16" s="70">
        <v>0.58333333333333337</v>
      </c>
      <c r="F16" s="70">
        <v>0.61805555555555558</v>
      </c>
      <c r="G16" s="43" t="s">
        <v>83</v>
      </c>
      <c r="H16" s="43">
        <f>VLOOKUP($G16,'Data (Classrooms)'!$A$3:$B$18,2,FALSE)</f>
        <v>329</v>
      </c>
      <c r="I16" s="141">
        <f>(SUMIF('DATA (201840)'!$D$2:$D$95,$B16,'DATA (201840)'!$K$2:$K$95)/VLOOKUP($B16,'Course List'!$B$4:$C$56,2,FALSE))/$H16</f>
        <v>0.76109422492401213</v>
      </c>
    </row>
    <row r="17" spans="1:9">
      <c r="A17" s="41" t="s">
        <v>2</v>
      </c>
      <c r="B17" s="42" t="s">
        <v>6</v>
      </c>
      <c r="C17" s="71" t="s">
        <v>158</v>
      </c>
      <c r="D17" s="43" t="s">
        <v>102</v>
      </c>
      <c r="E17" s="70">
        <v>0.39583333333333331</v>
      </c>
      <c r="F17" s="70">
        <v>0.4513888888888889</v>
      </c>
      <c r="G17" s="43" t="s">
        <v>108</v>
      </c>
      <c r="H17" s="43">
        <f>VLOOKUP($G17,'Data (Classrooms)'!$A$3:$B$18,2,FALSE)</f>
        <v>293</v>
      </c>
      <c r="I17" s="141">
        <f>(SUMIF('DATA (201840)'!$D$2:$D$95,$B17,'DATA (201840)'!$K$2:$K$95)/VLOOKUP($B17,'Course List'!$B$4:$C$56,2,FALSE))/$H17</f>
        <v>0.85460750853242318</v>
      </c>
    </row>
    <row r="18" spans="1:9">
      <c r="A18" s="41" t="s">
        <v>2</v>
      </c>
      <c r="B18" s="42" t="s">
        <v>6</v>
      </c>
      <c r="C18" s="71" t="s">
        <v>123</v>
      </c>
      <c r="D18" s="43" t="s">
        <v>102</v>
      </c>
      <c r="E18" s="70">
        <v>0.64583333333333337</v>
      </c>
      <c r="F18" s="70">
        <v>0.70138888888888884</v>
      </c>
      <c r="G18" s="43" t="s">
        <v>96</v>
      </c>
      <c r="H18" s="43">
        <f>VLOOKUP($G18,'Data (Classrooms)'!$A$3:$B$18,2,FALSE)</f>
        <v>284</v>
      </c>
      <c r="I18" s="141">
        <f>(SUMIF('DATA (201840)'!$D$2:$D$95,$B18,'DATA (201840)'!$K$2:$K$95)/VLOOKUP($B18,'Course List'!$B$4:$C$56,2,FALSE))/$H18</f>
        <v>0.88169014084507047</v>
      </c>
    </row>
    <row r="19" spans="1:9">
      <c r="A19" s="41" t="s">
        <v>2</v>
      </c>
      <c r="B19" s="42" t="s">
        <v>7</v>
      </c>
      <c r="C19" s="71" t="s">
        <v>74</v>
      </c>
      <c r="D19" s="43" t="s">
        <v>77</v>
      </c>
      <c r="E19" s="70">
        <v>0.33333333333333331</v>
      </c>
      <c r="F19" s="70">
        <v>0.36805555555555558</v>
      </c>
      <c r="G19" s="43" t="s">
        <v>108</v>
      </c>
      <c r="H19" s="43">
        <f>VLOOKUP($G19,'Data (Classrooms)'!$A$3:$B$18,2,FALSE)</f>
        <v>293</v>
      </c>
      <c r="I19" s="141">
        <f>(SUMIF('DATA (201840)'!$D$2:$D$95,$B19,'DATA (201840)'!$K$2:$K$95)/VLOOKUP($B19,'Course List'!$B$4:$C$56,2,FALSE))/$H19</f>
        <v>0.90443686006825941</v>
      </c>
    </row>
    <row r="20" spans="1:9">
      <c r="A20" s="41" t="s">
        <v>2</v>
      </c>
      <c r="B20" s="42" t="s">
        <v>7</v>
      </c>
      <c r="C20" s="71" t="s">
        <v>80</v>
      </c>
      <c r="D20" s="43" t="s">
        <v>102</v>
      </c>
      <c r="E20" s="70">
        <v>0.58333333333333337</v>
      </c>
      <c r="F20" s="70">
        <v>0.63888888888888895</v>
      </c>
      <c r="G20" s="43" t="s">
        <v>83</v>
      </c>
      <c r="H20" s="43">
        <f>VLOOKUP($G20,'Data (Classrooms)'!$A$3:$B$18,2,FALSE)</f>
        <v>329</v>
      </c>
      <c r="I20" s="141">
        <f>(SUMIF('DATA (201840)'!$D$2:$D$95,$B20,'DATA (201840)'!$K$2:$K$95)/VLOOKUP($B20,'Course List'!$B$4:$C$56,2,FALSE))/$H20</f>
        <v>0.80547112462006076</v>
      </c>
    </row>
    <row r="21" spans="1:9">
      <c r="A21" s="41" t="s">
        <v>2</v>
      </c>
      <c r="B21" s="42" t="s">
        <v>8</v>
      </c>
      <c r="C21" s="67" t="s">
        <v>74</v>
      </c>
      <c r="D21" s="43" t="s">
        <v>77</v>
      </c>
      <c r="E21" s="162">
        <v>0.70833333333333337</v>
      </c>
      <c r="F21" s="162">
        <v>0.74305555555555547</v>
      </c>
      <c r="G21" s="43" t="s">
        <v>79</v>
      </c>
      <c r="H21" s="43">
        <f>VLOOKUP($G21,'Data (Classrooms)'!$A$3:$B$18,2,FALSE)</f>
        <v>570</v>
      </c>
      <c r="I21" s="141">
        <f>(SUMIF('DATA (201840)'!$D$2:$D$95,$B21,'DATA (201840)'!$K$2:$K$95)/VLOOKUP($B21,'Course List'!$B$4:$C$56,2,FALSE))/$H21</f>
        <v>0</v>
      </c>
    </row>
    <row r="22" spans="1:9">
      <c r="A22" s="41" t="s">
        <v>22</v>
      </c>
      <c r="B22" s="42" t="s">
        <v>29</v>
      </c>
      <c r="C22" s="71" t="s">
        <v>74</v>
      </c>
      <c r="D22" s="43" t="s">
        <v>77</v>
      </c>
      <c r="E22" s="70">
        <v>0.41666666666666669</v>
      </c>
      <c r="F22" s="70">
        <v>0.4513888888888889</v>
      </c>
      <c r="G22" s="43" t="s">
        <v>125</v>
      </c>
      <c r="H22" s="43">
        <f>VLOOKUP($G22,'Data (Classrooms)'!$A$3:$B$18,2,FALSE)</f>
        <v>105</v>
      </c>
      <c r="I22" s="141">
        <f>(SUMIF('DATA (201840)'!$D$2:$D$95,$B22,'DATA (201840)'!$K$2:$K$95)/VLOOKUP($B22,'Course List'!$B$4:$C$56,2,FALSE))/$H22</f>
        <v>0.96666666666666667</v>
      </c>
    </row>
    <row r="23" spans="1:9">
      <c r="A23" s="41" t="s">
        <v>22</v>
      </c>
      <c r="B23" s="42" t="s">
        <v>29</v>
      </c>
      <c r="C23" s="71" t="s">
        <v>80</v>
      </c>
      <c r="D23" s="43" t="s">
        <v>77</v>
      </c>
      <c r="E23" s="70">
        <v>0.45833333333333331</v>
      </c>
      <c r="F23" s="70">
        <v>0.49305555555555558</v>
      </c>
      <c r="G23" s="43" t="s">
        <v>125</v>
      </c>
      <c r="H23" s="43">
        <f>VLOOKUP($G23,'Data (Classrooms)'!$A$3:$B$18,2,FALSE)</f>
        <v>105</v>
      </c>
      <c r="I23" s="141">
        <f>(SUMIF('DATA (201840)'!$D$2:$D$95,$B23,'DATA (201840)'!$K$2:$K$95)/VLOOKUP($B23,'Course List'!$B$4:$C$56,2,FALSE))/$H23</f>
        <v>0.96666666666666667</v>
      </c>
    </row>
    <row r="24" spans="1:9">
      <c r="A24" s="41" t="s">
        <v>22</v>
      </c>
      <c r="B24" s="42" t="s">
        <v>30</v>
      </c>
      <c r="C24" s="71" t="s">
        <v>74</v>
      </c>
      <c r="D24" s="43" t="s">
        <v>77</v>
      </c>
      <c r="E24" s="70">
        <v>0.625</v>
      </c>
      <c r="F24" s="70">
        <v>0.65972222222222221</v>
      </c>
      <c r="G24" s="43" t="s">
        <v>128</v>
      </c>
      <c r="H24" s="43">
        <f>VLOOKUP($G24,'Data (Classrooms)'!$A$3:$B$18,2,FALSE)</f>
        <v>138</v>
      </c>
      <c r="I24" s="141">
        <f>(SUMIF('DATA (201840)'!$D$2:$D$95,$B24,'DATA (201840)'!$K$2:$K$95)/VLOOKUP($B24,'Course List'!$B$4:$C$56,2,FALSE))/$H24</f>
        <v>0.96739130434782605</v>
      </c>
    </row>
    <row r="25" spans="1:9">
      <c r="A25" s="41" t="s">
        <v>22</v>
      </c>
      <c r="B25" s="42" t="s">
        <v>30</v>
      </c>
      <c r="C25" s="71" t="s">
        <v>80</v>
      </c>
      <c r="D25" s="43" t="s">
        <v>77</v>
      </c>
      <c r="E25" s="70">
        <v>0.66666666666666663</v>
      </c>
      <c r="F25" s="70">
        <v>0.70138888888888884</v>
      </c>
      <c r="G25" s="43" t="s">
        <v>128</v>
      </c>
      <c r="H25" s="43">
        <f>VLOOKUP($G25,'Data (Classrooms)'!$A$3:$B$18,2,FALSE)</f>
        <v>138</v>
      </c>
      <c r="I25" s="141">
        <f>(SUMIF('DATA (201840)'!$D$2:$D$95,$B25,'DATA (201840)'!$K$2:$K$95)/VLOOKUP($B25,'Course List'!$B$4:$C$56,2,FALSE))/$H25</f>
        <v>0.96739130434782605</v>
      </c>
    </row>
    <row r="26" spans="1:9">
      <c r="A26" s="41" t="s">
        <v>22</v>
      </c>
      <c r="B26" s="42" t="s">
        <v>31</v>
      </c>
      <c r="C26" s="71" t="s">
        <v>74</v>
      </c>
      <c r="D26" s="43" t="s">
        <v>102</v>
      </c>
      <c r="E26" s="70">
        <v>0.52083333333333337</v>
      </c>
      <c r="F26" s="70">
        <v>0.57638888888888895</v>
      </c>
      <c r="G26" s="43" t="s">
        <v>108</v>
      </c>
      <c r="H26" s="43">
        <f>VLOOKUP($G26,'Data (Classrooms)'!$A$3:$B$18,2,FALSE)</f>
        <v>293</v>
      </c>
      <c r="I26" s="141">
        <f>(SUMIF('DATA (201840)'!$D$2:$D$95,$B26,'DATA (201840)'!$K$2:$K$95)/VLOOKUP($B26,'Course List'!$B$4:$C$56,2,FALSE))/$H26</f>
        <v>0.92150170648464169</v>
      </c>
    </row>
    <row r="27" spans="1:9">
      <c r="A27" s="41" t="s">
        <v>22</v>
      </c>
      <c r="B27" s="42" t="s">
        <v>31</v>
      </c>
      <c r="C27" s="71" t="s">
        <v>80</v>
      </c>
      <c r="D27" s="43" t="s">
        <v>102</v>
      </c>
      <c r="E27" s="70">
        <v>0.58333333333333337</v>
      </c>
      <c r="F27" s="70">
        <v>0.63888888888888895</v>
      </c>
      <c r="G27" s="43" t="s">
        <v>108</v>
      </c>
      <c r="H27" s="43">
        <f>VLOOKUP($G27,'Data (Classrooms)'!$A$3:$B$18,2,FALSE)</f>
        <v>293</v>
      </c>
      <c r="I27" s="141">
        <f>(SUMIF('DATA (201840)'!$D$2:$D$95,$B27,'DATA (201840)'!$K$2:$K$95)/VLOOKUP($B27,'Course List'!$B$4:$C$56,2,FALSE))/$H27</f>
        <v>0.92150170648464169</v>
      </c>
    </row>
    <row r="28" spans="1:9">
      <c r="A28" s="41" t="s">
        <v>22</v>
      </c>
      <c r="B28" s="42" t="s">
        <v>31</v>
      </c>
      <c r="C28" s="71" t="s">
        <v>132</v>
      </c>
      <c r="D28" s="43" t="s">
        <v>102</v>
      </c>
      <c r="E28" s="70">
        <v>0.64583333333333337</v>
      </c>
      <c r="F28" s="70">
        <v>0.70138888888888884</v>
      </c>
      <c r="G28" s="43" t="s">
        <v>108</v>
      </c>
      <c r="H28" s="43">
        <f>VLOOKUP($G28,'Data (Classrooms)'!$A$3:$B$18,2,FALSE)</f>
        <v>293</v>
      </c>
      <c r="I28" s="141">
        <f>(SUMIF('DATA (201840)'!$D$2:$D$95,$B28,'DATA (201840)'!$K$2:$K$95)/VLOOKUP($B28,'Course List'!$B$4:$C$56,2,FALSE))/$H28</f>
        <v>0.92150170648464169</v>
      </c>
    </row>
    <row r="29" spans="1:9">
      <c r="A29" s="41" t="s">
        <v>22</v>
      </c>
      <c r="B29" s="42" t="s">
        <v>32</v>
      </c>
      <c r="C29" s="71" t="s">
        <v>74</v>
      </c>
      <c r="D29" s="43" t="s">
        <v>151</v>
      </c>
      <c r="E29" s="70">
        <v>0.58333333333333337</v>
      </c>
      <c r="F29" s="70">
        <v>0.63888888888888895</v>
      </c>
      <c r="G29" s="43" t="s">
        <v>125</v>
      </c>
      <c r="H29" s="43">
        <f>VLOOKUP($G29,'Data (Classrooms)'!$A$3:$B$18,2,FALSE)</f>
        <v>105</v>
      </c>
      <c r="I29" s="141">
        <f>(SUMIF('DATA (201840)'!$D$2:$D$95,$B29,'DATA (201840)'!$K$2:$K$95)/VLOOKUP($B29,'Course List'!$B$4:$C$56,2,FALSE))/$H29</f>
        <v>1.2920634920634919</v>
      </c>
    </row>
    <row r="30" spans="1:9">
      <c r="A30" s="41" t="s">
        <v>22</v>
      </c>
      <c r="B30" s="42" t="s">
        <v>32</v>
      </c>
      <c r="C30" s="71" t="s">
        <v>80</v>
      </c>
      <c r="D30" s="43" t="s">
        <v>151</v>
      </c>
      <c r="E30" s="70">
        <v>0.64583333333333337</v>
      </c>
      <c r="F30" s="70">
        <v>0.70138888888888884</v>
      </c>
      <c r="G30" s="43" t="s">
        <v>125</v>
      </c>
      <c r="H30" s="43">
        <f>VLOOKUP($G30,'Data (Classrooms)'!$A$3:$B$18,2,FALSE)</f>
        <v>105</v>
      </c>
      <c r="I30" s="141">
        <f>(SUMIF('DATA (201840)'!$D$2:$D$95,$B30,'DATA (201840)'!$K$2:$K$95)/VLOOKUP($B30,'Course List'!$B$4:$C$56,2,FALSE))/$H30</f>
        <v>1.2920634920634919</v>
      </c>
    </row>
    <row r="31" spans="1:9">
      <c r="A31" s="41" t="s">
        <v>22</v>
      </c>
      <c r="B31" s="42" t="s">
        <v>32</v>
      </c>
      <c r="C31" s="71" t="s">
        <v>132</v>
      </c>
      <c r="D31" s="43" t="s">
        <v>151</v>
      </c>
      <c r="E31" s="162">
        <v>0.70833333333333337</v>
      </c>
      <c r="F31" s="162">
        <v>0.76388888888888884</v>
      </c>
      <c r="G31" s="43" t="s">
        <v>125</v>
      </c>
      <c r="H31" s="43">
        <f>VLOOKUP($G31,'Data (Classrooms)'!$A$3:$B$18,2,FALSE)</f>
        <v>105</v>
      </c>
      <c r="I31" s="141">
        <f>(SUMIF('DATA (201840)'!$D$2:$D$95,$B31,'DATA (201840)'!$K$2:$K$95)/VLOOKUP($B31,'Course List'!$B$4:$C$56,2,FALSE))/$H31</f>
        <v>1.2920634920634919</v>
      </c>
    </row>
    <row r="32" spans="1:9">
      <c r="A32" s="41" t="s">
        <v>22</v>
      </c>
      <c r="B32" s="42" t="s">
        <v>33</v>
      </c>
      <c r="C32" s="71" t="s">
        <v>74</v>
      </c>
      <c r="D32" s="43" t="s">
        <v>77</v>
      </c>
      <c r="E32" s="70">
        <v>0.54166666666666663</v>
      </c>
      <c r="F32" s="70">
        <v>0.57638888888888895</v>
      </c>
      <c r="G32" s="43" t="s">
        <v>125</v>
      </c>
      <c r="H32" s="43">
        <f>VLOOKUP($G32,'Data (Classrooms)'!$A$3:$B$18,2,FALSE)</f>
        <v>105</v>
      </c>
      <c r="I32" s="141">
        <f>(SUMIF('DATA (201840)'!$D$2:$D$95,$B32,'DATA (201840)'!$K$2:$K$95)/VLOOKUP($B32,'Course List'!$B$4:$C$56,2,FALSE))/$H32</f>
        <v>0.80952380952380953</v>
      </c>
    </row>
    <row r="33" spans="1:9">
      <c r="A33" s="41" t="s">
        <v>22</v>
      </c>
      <c r="B33" s="42" t="s">
        <v>34</v>
      </c>
      <c r="C33" s="71" t="s">
        <v>74</v>
      </c>
      <c r="D33" s="43" t="s">
        <v>102</v>
      </c>
      <c r="E33" s="70">
        <v>0.39583333333333331</v>
      </c>
      <c r="F33" s="70">
        <v>0.4513888888888889</v>
      </c>
      <c r="G33" s="43" t="s">
        <v>167</v>
      </c>
      <c r="H33" s="43">
        <f>VLOOKUP($G33,'Data (Classrooms)'!$A$3:$B$18,2,FALSE)</f>
        <v>100</v>
      </c>
      <c r="I33" s="141">
        <f>(SUMIF('DATA (201840)'!$D$2:$D$95,$B33,'DATA (201840)'!$K$2:$K$95)/VLOOKUP($B33,'Course List'!$B$4:$C$56,2,FALSE))/$H33</f>
        <v>0.9</v>
      </c>
    </row>
    <row r="34" spans="1:9">
      <c r="A34" s="41" t="s">
        <v>22</v>
      </c>
      <c r="B34" s="42" t="s">
        <v>34</v>
      </c>
      <c r="C34" s="71" t="s">
        <v>80</v>
      </c>
      <c r="D34" s="43" t="s">
        <v>102</v>
      </c>
      <c r="E34" s="70">
        <v>0.45833333333333331</v>
      </c>
      <c r="F34" s="70">
        <v>0.51388888888888895</v>
      </c>
      <c r="G34" s="43" t="s">
        <v>167</v>
      </c>
      <c r="H34" s="43">
        <f>VLOOKUP($G34,'Data (Classrooms)'!$A$3:$B$18,2,FALSE)</f>
        <v>100</v>
      </c>
      <c r="I34" s="141">
        <f>(SUMIF('DATA (201840)'!$D$2:$D$95,$B34,'DATA (201840)'!$K$2:$K$95)/VLOOKUP($B34,'Course List'!$B$4:$C$56,2,FALSE))/$H34</f>
        <v>0.9</v>
      </c>
    </row>
    <row r="35" spans="1:9">
      <c r="A35" s="41" t="s">
        <v>23</v>
      </c>
      <c r="B35" s="42" t="s">
        <v>35</v>
      </c>
      <c r="C35" s="67" t="s">
        <v>74</v>
      </c>
      <c r="D35" s="43" t="s">
        <v>568</v>
      </c>
      <c r="E35" s="70">
        <v>0.39583333333333331</v>
      </c>
      <c r="F35" s="70">
        <v>0.4513888888888889</v>
      </c>
      <c r="G35" s="43" t="s">
        <v>79</v>
      </c>
      <c r="H35" s="43">
        <f>VLOOKUP($G35,'Data (Classrooms)'!$A$3:$B$18,2,FALSE)</f>
        <v>570</v>
      </c>
      <c r="I35" s="141">
        <f>(SUMIF('DATA (201840)'!$D$2:$D$95,$B35,'DATA (201840)'!$K$2:$K$95)/VLOOKUP($B35,'Course List'!$B$4:$C$56,2,FALSE))/$H35</f>
        <v>0.98947368421052628</v>
      </c>
    </row>
    <row r="36" spans="1:9" s="18" customFormat="1" ht="28.5">
      <c r="A36" s="45" t="s">
        <v>23</v>
      </c>
      <c r="B36" s="156" t="s">
        <v>36</v>
      </c>
      <c r="C36" s="158" t="s">
        <v>74</v>
      </c>
      <c r="D36" s="159" t="s">
        <v>569</v>
      </c>
      <c r="E36" s="160" t="s">
        <v>570</v>
      </c>
      <c r="F36" s="160" t="s">
        <v>571</v>
      </c>
      <c r="G36" s="69" t="s">
        <v>79</v>
      </c>
      <c r="H36" s="69">
        <f>VLOOKUP($G36,'Data (Classrooms)'!$A$3:$B$18,2,FALSE)</f>
        <v>570</v>
      </c>
      <c r="I36" s="161">
        <f>(SUMIF('DATA (201840)'!$D$2:$D$95,$B36,'DATA (201840)'!$K$2:$K$95)/VLOOKUP($B36,'Course List'!$B$4:$C$56,2,FALSE))/$H36</f>
        <v>1</v>
      </c>
    </row>
    <row r="37" spans="1:9">
      <c r="A37" s="41" t="s">
        <v>406</v>
      </c>
      <c r="B37" s="42" t="s">
        <v>27</v>
      </c>
      <c r="C37" s="71" t="s">
        <v>74</v>
      </c>
      <c r="D37" s="43" t="s">
        <v>102</v>
      </c>
      <c r="E37" s="70">
        <v>0.39583333333333331</v>
      </c>
      <c r="F37" s="70">
        <v>0.4513888888888889</v>
      </c>
      <c r="G37" s="43" t="s">
        <v>199</v>
      </c>
      <c r="H37" s="43">
        <f>VLOOKUP($G37,'Data (Classrooms)'!$A$3:$B$18,2,FALSE)</f>
        <v>170</v>
      </c>
      <c r="I37" s="141">
        <f>(SUMIF('DATA (201840)'!$D$2:$D$95,$B37,'DATA (201840)'!$K$2:$K$95)/VLOOKUP($B37,'Course List'!$B$4:$C$56,2,FALSE))/$H37</f>
        <v>0.78823529411764703</v>
      </c>
    </row>
    <row r="38" spans="1:9">
      <c r="A38" s="41" t="s">
        <v>406</v>
      </c>
      <c r="B38" s="42" t="s">
        <v>28</v>
      </c>
      <c r="C38" s="71" t="s">
        <v>74</v>
      </c>
      <c r="D38" s="43" t="s">
        <v>151</v>
      </c>
      <c r="E38" s="70">
        <v>0.58333333333333337</v>
      </c>
      <c r="F38" s="70">
        <v>0.63888888888888895</v>
      </c>
      <c r="G38" s="43" t="s">
        <v>199</v>
      </c>
      <c r="H38" s="43">
        <f>VLOOKUP($G38,'Data (Classrooms)'!$A$3:$B$18,2,FALSE)</f>
        <v>170</v>
      </c>
      <c r="I38" s="141">
        <f>(SUMIF('DATA (201840)'!$D$2:$D$95,$B38,'DATA (201840)'!$K$2:$K$95)/VLOOKUP($B38,'Course List'!$B$4:$C$56,2,FALSE))/$H38</f>
        <v>0.59411764705882353</v>
      </c>
    </row>
    <row r="39" spans="1:9">
      <c r="A39" s="41" t="s">
        <v>22</v>
      </c>
      <c r="B39" s="42" t="s">
        <v>50</v>
      </c>
      <c r="C39" s="71" t="s">
        <v>74</v>
      </c>
      <c r="D39" s="43" t="s">
        <v>102</v>
      </c>
      <c r="E39" s="162">
        <v>0.70833333333333337</v>
      </c>
      <c r="F39" s="162">
        <v>0.76388888888888884</v>
      </c>
      <c r="G39" s="43" t="s">
        <v>96</v>
      </c>
      <c r="H39" s="43">
        <f>VLOOKUP($G39,'Data (Classrooms)'!$A$3:$B$18,2,FALSE)</f>
        <v>284</v>
      </c>
      <c r="I39" s="141">
        <f>(SUMIF('DATA (201840)'!$D$2:$D$95,$B39,'DATA (201840)'!$K$2:$K$95)/VLOOKUP($B39,'Course List'!$B$4:$C$56,2,FALSE))/$H39</f>
        <v>0.61619718309859151</v>
      </c>
    </row>
    <row r="40" spans="1:9">
      <c r="A40" s="41" t="s">
        <v>2</v>
      </c>
      <c r="B40" s="42" t="s">
        <v>9</v>
      </c>
      <c r="C40" s="71" t="s">
        <v>74</v>
      </c>
      <c r="D40" s="43" t="s">
        <v>102</v>
      </c>
      <c r="E40" s="70">
        <v>0.45833333333333331</v>
      </c>
      <c r="F40" s="70">
        <v>0.51388888888888895</v>
      </c>
      <c r="G40" s="43" t="s">
        <v>96</v>
      </c>
      <c r="H40" s="43">
        <f>VLOOKUP($G40,'Data (Classrooms)'!$A$3:$B$18,2,FALSE)</f>
        <v>284</v>
      </c>
      <c r="I40" s="141">
        <f>(SUMIF('DATA (201840)'!$D$2:$D$95,$B40,'DATA (201840)'!$K$2:$K$95)/VLOOKUP($B40,'Course List'!$B$4:$C$56,2,FALSE))/$H40</f>
        <v>0.97887323943661975</v>
      </c>
    </row>
    <row r="41" spans="1:9">
      <c r="A41" s="41" t="s">
        <v>23</v>
      </c>
      <c r="B41" s="42" t="s">
        <v>37</v>
      </c>
      <c r="C41" s="67" t="s">
        <v>74</v>
      </c>
      <c r="D41" s="43" t="s">
        <v>102</v>
      </c>
      <c r="E41" s="70">
        <v>0.58333333333333337</v>
      </c>
      <c r="F41" s="70">
        <v>0.63888888888888895</v>
      </c>
      <c r="G41" s="43" t="s">
        <v>79</v>
      </c>
      <c r="H41" s="43">
        <f>VLOOKUP($G41,'Data (Classrooms)'!$A$3:$B$18,2,FALSE)</f>
        <v>570</v>
      </c>
      <c r="I41" s="141">
        <f>(SUMIF('DATA (201840)'!$D$2:$D$95,$B41,'DATA (201840)'!$K$2:$K$95)/VLOOKUP($B41,'Course List'!$B$4:$C$56,2,FALSE))/$H41</f>
        <v>0.91929824561403506</v>
      </c>
    </row>
    <row r="42" spans="1:9">
      <c r="A42" s="41" t="s">
        <v>23</v>
      </c>
      <c r="B42" s="42" t="s">
        <v>38</v>
      </c>
      <c r="C42" s="67" t="s">
        <v>74</v>
      </c>
      <c r="D42" s="43" t="s">
        <v>102</v>
      </c>
      <c r="E42" s="70">
        <v>0.52083333333333337</v>
      </c>
      <c r="F42" s="70">
        <v>0.57638888888888895</v>
      </c>
      <c r="G42" s="43" t="s">
        <v>163</v>
      </c>
      <c r="H42" s="43">
        <f>VLOOKUP($G42,'Data (Classrooms)'!$A$3:$B$18,2,FALSE)</f>
        <v>300</v>
      </c>
      <c r="I42" s="141">
        <f>(SUMIF('DATA (201840)'!$D$2:$D$95,$B42,'DATA (201840)'!$K$2:$K$95)/VLOOKUP($B42,'Course List'!$B$4:$C$56,2,FALSE))/$H42</f>
        <v>0.99333333333333329</v>
      </c>
    </row>
    <row r="43" spans="1:9">
      <c r="A43" s="41" t="s">
        <v>23</v>
      </c>
      <c r="B43" s="42" t="s">
        <v>39</v>
      </c>
      <c r="C43" s="71" t="s">
        <v>74</v>
      </c>
      <c r="D43" s="43" t="s">
        <v>102</v>
      </c>
      <c r="E43" s="70">
        <v>0.39583333333333331</v>
      </c>
      <c r="F43" s="70">
        <v>0.4513888888888889</v>
      </c>
      <c r="G43" s="43" t="s">
        <v>96</v>
      </c>
      <c r="H43" s="43">
        <f>VLOOKUP($G43,'Data (Classrooms)'!$A$3:$B$18,2,FALSE)</f>
        <v>284</v>
      </c>
      <c r="I43" s="141">
        <f>(SUMIF('DATA (201840)'!$D$2:$D$95,$B43,'DATA (201840)'!$K$2:$K$95)/VLOOKUP($B43,'Course List'!$B$4:$C$56,2,FALSE))/$H43</f>
        <v>0.65492957746478875</v>
      </c>
    </row>
    <row r="44" spans="1:9">
      <c r="A44" s="45" t="s">
        <v>23</v>
      </c>
      <c r="B44" s="42" t="s">
        <v>387</v>
      </c>
      <c r="C44" s="67" t="s">
        <v>74</v>
      </c>
      <c r="D44" s="43" t="s">
        <v>77</v>
      </c>
      <c r="E44" s="70">
        <v>0.5</v>
      </c>
      <c r="F44" s="70">
        <v>0.53472222222222221</v>
      </c>
      <c r="G44" s="43" t="s">
        <v>163</v>
      </c>
      <c r="H44" s="43">
        <f>VLOOKUP($G44,'Data (Classrooms)'!$A$3:$B$18,2,FALSE)</f>
        <v>300</v>
      </c>
      <c r="I44" s="141">
        <f>(SUMIF('DATA (201840)'!$D$2:$D$95,$B44,'DATA (201840)'!$K$2:$K$95)/VLOOKUP($B44,'Course List'!$B$4:$C$56,2,FALSE))/$H44</f>
        <v>0.99333333333333329</v>
      </c>
    </row>
    <row r="45" spans="1:9">
      <c r="A45" s="41" t="s">
        <v>23</v>
      </c>
      <c r="B45" s="42" t="s">
        <v>40</v>
      </c>
      <c r="C45" s="67" t="s">
        <v>74</v>
      </c>
      <c r="D45" s="43" t="s">
        <v>151</v>
      </c>
      <c r="E45" s="70">
        <v>0.33333333333333331</v>
      </c>
      <c r="F45" s="70">
        <v>0.3888888888888889</v>
      </c>
      <c r="G45" s="43" t="s">
        <v>79</v>
      </c>
      <c r="H45" s="43">
        <f>VLOOKUP($G45,'Data (Classrooms)'!$A$3:$B$18,2,FALSE)</f>
        <v>570</v>
      </c>
      <c r="I45" s="141">
        <f>(SUMIF('DATA (201840)'!$D$2:$D$95,$B45,'DATA (201840)'!$K$2:$K$95)/VLOOKUP($B45,'Course List'!$B$4:$C$56,2,FALSE))/$H45</f>
        <v>0.88245614035087716</v>
      </c>
    </row>
    <row r="46" spans="1:9">
      <c r="A46" s="41" t="s">
        <v>23</v>
      </c>
      <c r="B46" s="42" t="s">
        <v>54</v>
      </c>
      <c r="C46" s="67" t="s">
        <v>74</v>
      </c>
      <c r="D46" s="43" t="s">
        <v>77</v>
      </c>
      <c r="E46" s="70">
        <v>0.58333333333333337</v>
      </c>
      <c r="F46" s="70">
        <v>0.61805555555555558</v>
      </c>
      <c r="G46" s="43" t="s">
        <v>79</v>
      </c>
      <c r="H46" s="43">
        <f>VLOOKUP($G46,'Data (Classrooms)'!$A$3:$B$18,2,FALSE)</f>
        <v>570</v>
      </c>
      <c r="I46" s="141">
        <f>(SUMIF('DATA (201840)'!$D$2:$D$95,$B46,'DATA (201840)'!$K$2:$K$95)/VLOOKUP($B46,'Course List'!$B$4:$C$56,2,FALSE))/$H46</f>
        <v>0.85438596491228069</v>
      </c>
    </row>
    <row r="47" spans="1:9">
      <c r="A47" s="41" t="s">
        <v>23</v>
      </c>
      <c r="B47" s="42" t="s">
        <v>41</v>
      </c>
      <c r="C47" s="67" t="s">
        <v>74</v>
      </c>
      <c r="D47" s="43" t="s">
        <v>102</v>
      </c>
      <c r="E47" s="70">
        <v>0.45833333333333331</v>
      </c>
      <c r="F47" s="70">
        <v>0.51388888888888895</v>
      </c>
      <c r="G47" s="43" t="s">
        <v>79</v>
      </c>
      <c r="H47" s="43">
        <f>VLOOKUP($G47,'Data (Classrooms)'!$A$3:$B$18,2,FALSE)</f>
        <v>570</v>
      </c>
      <c r="I47" s="141">
        <f>(SUMIF('DATA (201840)'!$D$2:$D$95,$B47,'DATA (201840)'!$K$2:$K$95)/VLOOKUP($B47,'Course List'!$B$4:$C$56,2,FALSE))/$H47</f>
        <v>0.88947368421052631</v>
      </c>
    </row>
    <row r="48" spans="1:9">
      <c r="A48" s="41" t="s">
        <v>2</v>
      </c>
      <c r="B48" s="42" t="s">
        <v>10</v>
      </c>
      <c r="C48" s="71" t="s">
        <v>74</v>
      </c>
      <c r="D48" s="43" t="s">
        <v>77</v>
      </c>
      <c r="E48" s="70">
        <v>0.45833333333333331</v>
      </c>
      <c r="F48" s="70">
        <v>0.49305555555555558</v>
      </c>
      <c r="G48" s="43" t="s">
        <v>108</v>
      </c>
      <c r="H48" s="43">
        <f>VLOOKUP($G48,'Data (Classrooms)'!$A$3:$B$18,2,FALSE)</f>
        <v>293</v>
      </c>
      <c r="I48" s="141">
        <f>(SUMIF('DATA (201840)'!$D$2:$D$95,$B48,'DATA (201840)'!$K$2:$K$95)/VLOOKUP($B48,'Course List'!$B$4:$C$56,2,FALSE))/$H48</f>
        <v>0.46928327645051193</v>
      </c>
    </row>
    <row r="49" spans="1:9">
      <c r="A49" s="41" t="s">
        <v>2</v>
      </c>
      <c r="B49" s="42" t="s">
        <v>10</v>
      </c>
      <c r="C49" s="71" t="s">
        <v>80</v>
      </c>
      <c r="D49" s="43" t="s">
        <v>102</v>
      </c>
      <c r="E49" s="70">
        <v>0.52083333333333337</v>
      </c>
      <c r="F49" s="70">
        <v>0.57638888888888895</v>
      </c>
      <c r="G49" s="43" t="s">
        <v>93</v>
      </c>
      <c r="H49" s="43">
        <f>VLOOKUP($G49,'Data (Classrooms)'!$A$3:$B$18,2,FALSE)</f>
        <v>303</v>
      </c>
      <c r="I49" s="141">
        <f>(SUMIF('DATA (201840)'!$D$2:$D$95,$B49,'DATA (201840)'!$K$2:$K$95)/VLOOKUP($B49,'Course List'!$B$4:$C$56,2,FALSE))/$H49</f>
        <v>0.45379537953795379</v>
      </c>
    </row>
    <row r="50" spans="1:9">
      <c r="A50" s="41" t="s">
        <v>2</v>
      </c>
      <c r="B50" s="42" t="s">
        <v>11</v>
      </c>
      <c r="C50" s="71" t="s">
        <v>74</v>
      </c>
      <c r="D50" s="43" t="s">
        <v>77</v>
      </c>
      <c r="E50" s="70">
        <v>0.45833333333333331</v>
      </c>
      <c r="F50" s="70">
        <v>0.49305555555555558</v>
      </c>
      <c r="G50" s="43" t="s">
        <v>96</v>
      </c>
      <c r="H50" s="43">
        <f>VLOOKUP($G50,'Data (Classrooms)'!$A$3:$B$18,2,FALSE)</f>
        <v>284</v>
      </c>
      <c r="I50" s="141">
        <f>(SUMIF('DATA (201840)'!$D$2:$D$95,$B50,'DATA (201840)'!$K$2:$K$95)/VLOOKUP($B50,'Course List'!$B$4:$C$56,2,FALSE))/$H50</f>
        <v>0.70305164319248825</v>
      </c>
    </row>
    <row r="51" spans="1:9">
      <c r="A51" s="41" t="s">
        <v>2</v>
      </c>
      <c r="B51" s="42" t="s">
        <v>11</v>
      </c>
      <c r="C51" s="71" t="s">
        <v>80</v>
      </c>
      <c r="D51" s="43" t="s">
        <v>102</v>
      </c>
      <c r="E51" s="70">
        <v>0.52083333333333337</v>
      </c>
      <c r="F51" s="70">
        <v>0.57638888888888895</v>
      </c>
      <c r="G51" s="43" t="s">
        <v>96</v>
      </c>
      <c r="H51" s="43">
        <f>VLOOKUP($G51,'Data (Classrooms)'!$A$3:$B$18,2,FALSE)</f>
        <v>284</v>
      </c>
      <c r="I51" s="141">
        <f>(SUMIF('DATA (201840)'!$D$2:$D$95,$B51,'DATA (201840)'!$K$2:$K$95)/VLOOKUP($B51,'Course List'!$B$4:$C$56,2,FALSE))/$H51</f>
        <v>0.70305164319248825</v>
      </c>
    </row>
    <row r="52" spans="1:9">
      <c r="A52" s="41" t="s">
        <v>2</v>
      </c>
      <c r="B52" s="42" t="s">
        <v>11</v>
      </c>
      <c r="C52" s="71" t="s">
        <v>132</v>
      </c>
      <c r="D52" s="43" t="s">
        <v>77</v>
      </c>
      <c r="E52" s="70">
        <v>0.58333333333333337</v>
      </c>
      <c r="F52" s="70">
        <v>0.61805555555555558</v>
      </c>
      <c r="G52" s="43" t="s">
        <v>90</v>
      </c>
      <c r="H52" s="43">
        <f>VLOOKUP($G52,'Data (Classrooms)'!$A$3:$B$18,2,FALSE)</f>
        <v>130</v>
      </c>
      <c r="I52" s="141">
        <f>(SUMIF('DATA (201840)'!$D$2:$D$95,$B52,'DATA (201840)'!$K$2:$K$95)/VLOOKUP($B52,'Course List'!$B$4:$C$56,2,FALSE))/$H52</f>
        <v>1.5358974358974358</v>
      </c>
    </row>
    <row r="53" spans="1:9">
      <c r="A53" s="41" t="s">
        <v>2</v>
      </c>
      <c r="B53" s="42" t="s">
        <v>13</v>
      </c>
      <c r="C53" s="71" t="s">
        <v>74</v>
      </c>
      <c r="D53" s="43" t="s">
        <v>77</v>
      </c>
      <c r="E53" s="70">
        <v>0.54166666666666663</v>
      </c>
      <c r="F53" s="70">
        <v>0.57638888888888895</v>
      </c>
      <c r="G53" s="43" t="s">
        <v>128</v>
      </c>
      <c r="H53" s="43">
        <f>VLOOKUP($G53,'Data (Classrooms)'!$A$3:$B$18,2,FALSE)</f>
        <v>138</v>
      </c>
      <c r="I53" s="141">
        <f>(SUMIF('DATA (201840)'!$D$2:$D$95,$B53,'DATA (201840)'!$K$2:$K$95)/VLOOKUP($B53,'Course List'!$B$4:$C$56,2,FALSE))/$H53</f>
        <v>1.0386473429951693</v>
      </c>
    </row>
    <row r="54" spans="1:9">
      <c r="A54" s="41" t="s">
        <v>2</v>
      </c>
      <c r="B54" s="42" t="s">
        <v>13</v>
      </c>
      <c r="C54" s="71" t="s">
        <v>80</v>
      </c>
      <c r="D54" s="43" t="s">
        <v>77</v>
      </c>
      <c r="E54" s="70">
        <v>0.625</v>
      </c>
      <c r="F54" s="70">
        <v>0.65972222222222221</v>
      </c>
      <c r="G54" s="43" t="s">
        <v>108</v>
      </c>
      <c r="H54" s="43">
        <f>VLOOKUP($G54,'Data (Classrooms)'!$A$3:$B$18,2,FALSE)</f>
        <v>293</v>
      </c>
      <c r="I54" s="141">
        <f>(SUMIF('DATA (201840)'!$D$2:$D$95,$B54,'DATA (201840)'!$K$2:$K$95)/VLOOKUP($B54,'Course List'!$B$4:$C$56,2,FALSE))/$H54</f>
        <v>0.48919226393629128</v>
      </c>
    </row>
    <row r="55" spans="1:9">
      <c r="A55" s="41" t="s">
        <v>2</v>
      </c>
      <c r="B55" s="42" t="s">
        <v>13</v>
      </c>
      <c r="C55" s="71" t="s">
        <v>132</v>
      </c>
      <c r="D55" s="43" t="s">
        <v>102</v>
      </c>
      <c r="E55" s="70">
        <v>0.64583333333333337</v>
      </c>
      <c r="F55" s="70">
        <v>0.70138888888888884</v>
      </c>
      <c r="G55" s="43" t="s">
        <v>128</v>
      </c>
      <c r="H55" s="43">
        <f>VLOOKUP($G55,'Data (Classrooms)'!$A$3:$B$18,2,FALSE)</f>
        <v>138</v>
      </c>
      <c r="I55" s="141">
        <f>(SUMIF('DATA (201840)'!$D$2:$D$95,$B55,'DATA (201840)'!$K$2:$K$95)/VLOOKUP($B55,'Course List'!$B$4:$C$56,2,FALSE))/$H55</f>
        <v>1.0386473429951693</v>
      </c>
    </row>
    <row r="56" spans="1:9">
      <c r="A56" s="41" t="s">
        <v>2</v>
      </c>
      <c r="B56" s="42" t="s">
        <v>14</v>
      </c>
      <c r="C56" s="71" t="s">
        <v>74</v>
      </c>
      <c r="D56" s="43" t="s">
        <v>102</v>
      </c>
      <c r="E56" s="70">
        <v>0.33333333333333331</v>
      </c>
      <c r="F56" s="70">
        <v>0.3888888888888889</v>
      </c>
      <c r="G56" s="43" t="s">
        <v>90</v>
      </c>
      <c r="H56" s="43">
        <f>VLOOKUP($G56,'Data (Classrooms)'!$A$3:$B$18,2,FALSE)</f>
        <v>130</v>
      </c>
      <c r="I56" s="141">
        <f>(SUMIF('DATA (201840)'!$D$2:$D$95,$B56,'DATA (201840)'!$K$2:$K$95)/VLOOKUP($B56,'Course List'!$B$4:$C$56,2,FALSE))/$H56</f>
        <v>0.92307692307692313</v>
      </c>
    </row>
    <row r="57" spans="1:9">
      <c r="A57" s="41" t="s">
        <v>2</v>
      </c>
      <c r="B57" s="42" t="s">
        <v>15</v>
      </c>
      <c r="C57" s="71" t="s">
        <v>74</v>
      </c>
      <c r="D57" s="43" t="s">
        <v>77</v>
      </c>
      <c r="E57" s="70">
        <v>0.54166666666666663</v>
      </c>
      <c r="F57" s="70">
        <v>0.57638888888888895</v>
      </c>
      <c r="G57" s="43" t="s">
        <v>90</v>
      </c>
      <c r="H57" s="43">
        <f>VLOOKUP($G57,'Data (Classrooms)'!$A$3:$B$18,2,FALSE)</f>
        <v>130</v>
      </c>
      <c r="I57" s="141">
        <f>(SUMIF('DATA (201840)'!$D$2:$D$95,$B57,'DATA (201840)'!$K$2:$K$95)/VLOOKUP($B57,'Course List'!$B$4:$C$56,2,FALSE))/$H57</f>
        <v>0.85897435897435903</v>
      </c>
    </row>
    <row r="58" spans="1:9">
      <c r="A58" s="41" t="s">
        <v>2</v>
      </c>
      <c r="B58" s="42" t="s">
        <v>15</v>
      </c>
      <c r="C58" s="71" t="s">
        <v>80</v>
      </c>
      <c r="D58" s="43" t="s">
        <v>77</v>
      </c>
      <c r="E58" s="162">
        <v>0.70833333333333337</v>
      </c>
      <c r="F58" s="162">
        <v>0.74305555555555547</v>
      </c>
      <c r="G58" s="43" t="s">
        <v>128</v>
      </c>
      <c r="H58" s="43">
        <f>VLOOKUP($G58,'Data (Classrooms)'!$A$3:$B$18,2,FALSE)</f>
        <v>138</v>
      </c>
      <c r="I58" s="141">
        <f>(SUMIF('DATA (201840)'!$D$2:$D$95,$B58,'DATA (201840)'!$K$2:$K$95)/VLOOKUP($B58,'Course List'!$B$4:$C$56,2,FALSE))/$H58</f>
        <v>0.8091787439613527</v>
      </c>
    </row>
    <row r="59" spans="1:9">
      <c r="A59" s="41" t="s">
        <v>2</v>
      </c>
      <c r="B59" s="42" t="s">
        <v>15</v>
      </c>
      <c r="C59" s="71" t="s">
        <v>132</v>
      </c>
      <c r="D59" s="43" t="s">
        <v>102</v>
      </c>
      <c r="E59" s="70">
        <v>0.52083333333333337</v>
      </c>
      <c r="F59" s="70">
        <v>0.57638888888888895</v>
      </c>
      <c r="G59" s="43" t="s">
        <v>90</v>
      </c>
      <c r="H59" s="43">
        <f>VLOOKUP($G59,'Data (Classrooms)'!$A$3:$B$18,2,FALSE)</f>
        <v>130</v>
      </c>
      <c r="I59" s="141">
        <f>(SUMIF('DATA (201840)'!$D$2:$D$95,$B59,'DATA (201840)'!$K$2:$K$95)/VLOOKUP($B59,'Course List'!$B$4:$C$56,2,FALSE))/$H59</f>
        <v>0.85897435897435903</v>
      </c>
    </row>
    <row r="60" spans="1:9">
      <c r="A60" s="41" t="s">
        <v>2</v>
      </c>
      <c r="B60" s="42" t="s">
        <v>16</v>
      </c>
      <c r="C60" s="71" t="s">
        <v>74</v>
      </c>
      <c r="D60" s="43" t="s">
        <v>77</v>
      </c>
      <c r="E60" s="70">
        <v>0.33333333333333331</v>
      </c>
      <c r="F60" s="70">
        <v>0.36805555555555558</v>
      </c>
      <c r="G60" s="43" t="s">
        <v>90</v>
      </c>
      <c r="H60" s="43">
        <f>VLOOKUP($G60,'Data (Classrooms)'!$A$3:$B$18,2,FALSE)</f>
        <v>130</v>
      </c>
      <c r="I60" s="141">
        <f>(SUMIF('DATA (201840)'!$D$2:$D$95,$B60,'DATA (201840)'!$K$2:$K$95)/VLOOKUP($B60,'Course List'!$B$4:$C$56,2,FALSE))/$H60</f>
        <v>0.91153846153846152</v>
      </c>
    </row>
    <row r="61" spans="1:9">
      <c r="A61" s="41" t="s">
        <v>2</v>
      </c>
      <c r="B61" s="42" t="s">
        <v>16</v>
      </c>
      <c r="C61" s="71" t="s">
        <v>80</v>
      </c>
      <c r="D61" s="43" t="s">
        <v>77</v>
      </c>
      <c r="E61" s="70">
        <v>0.45833333333333331</v>
      </c>
      <c r="F61" s="70">
        <v>0.49305555555555558</v>
      </c>
      <c r="G61" s="43" t="s">
        <v>128</v>
      </c>
      <c r="H61" s="43">
        <f>VLOOKUP($G61,'Data (Classrooms)'!$A$3:$B$18,2,FALSE)</f>
        <v>138</v>
      </c>
      <c r="I61" s="141">
        <f>(SUMIF('DATA (201840)'!$D$2:$D$95,$B61,'DATA (201840)'!$K$2:$K$95)/VLOOKUP($B61,'Course List'!$B$4:$C$56,2,FALSE))/$H61</f>
        <v>0.85869565217391308</v>
      </c>
    </row>
    <row r="62" spans="1:9">
      <c r="A62" s="41" t="s">
        <v>2</v>
      </c>
      <c r="B62" s="42" t="s">
        <v>16</v>
      </c>
      <c r="C62" s="71" t="s">
        <v>132</v>
      </c>
      <c r="D62" s="43" t="s">
        <v>102</v>
      </c>
      <c r="E62" s="70">
        <v>0.33333333333333331</v>
      </c>
      <c r="F62" s="70">
        <v>0.3888888888888889</v>
      </c>
      <c r="G62" s="43" t="s">
        <v>128</v>
      </c>
      <c r="H62" s="43">
        <f>VLOOKUP($G62,'Data (Classrooms)'!$A$3:$B$18,2,FALSE)</f>
        <v>138</v>
      </c>
      <c r="I62" s="141">
        <f>(SUMIF('DATA (201840)'!$D$2:$D$95,$B62,'DATA (201840)'!$K$2:$K$95)/VLOOKUP($B62,'Course List'!$B$4:$C$56,2,FALSE))/$H62</f>
        <v>0.85869565217391308</v>
      </c>
    </row>
    <row r="63" spans="1:9">
      <c r="A63" s="41" t="s">
        <v>2</v>
      </c>
      <c r="B63" s="42" t="s">
        <v>16</v>
      </c>
      <c r="C63" s="71" t="s">
        <v>158</v>
      </c>
      <c r="D63" s="43" t="s">
        <v>102</v>
      </c>
      <c r="E63" s="70">
        <v>0.58333333333333337</v>
      </c>
      <c r="F63" s="70">
        <v>0.63888888888888895</v>
      </c>
      <c r="G63" s="43" t="s">
        <v>90</v>
      </c>
      <c r="H63" s="43">
        <f>VLOOKUP($G63,'Data (Classrooms)'!$A$3:$B$18,2,FALSE)</f>
        <v>130</v>
      </c>
      <c r="I63" s="141">
        <f>(SUMIF('DATA (201840)'!$D$2:$D$95,$B63,'DATA (201840)'!$K$2:$K$95)/VLOOKUP($B63,'Course List'!$B$4:$C$56,2,FALSE))/$H63</f>
        <v>0.91153846153846152</v>
      </c>
    </row>
    <row r="64" spans="1:9">
      <c r="A64" s="41" t="s">
        <v>2</v>
      </c>
      <c r="B64" s="42" t="s">
        <v>17</v>
      </c>
      <c r="C64" s="71" t="s">
        <v>74</v>
      </c>
      <c r="D64" s="43" t="s">
        <v>77</v>
      </c>
      <c r="E64" s="70">
        <v>0.58333333333333337</v>
      </c>
      <c r="F64" s="70">
        <v>0.61805555555555558</v>
      </c>
      <c r="G64" s="43" t="s">
        <v>128</v>
      </c>
      <c r="H64" s="43">
        <f>VLOOKUP($G64,'Data (Classrooms)'!$A$3:$B$18,2,FALSE)</f>
        <v>138</v>
      </c>
      <c r="I64" s="141">
        <f>(SUMIF('DATA (201840)'!$D$2:$D$95,$B64,'DATA (201840)'!$K$2:$K$95)/VLOOKUP($B64,'Course List'!$B$4:$C$56,2,FALSE))/$H64</f>
        <v>0.78502415458937191</v>
      </c>
    </row>
    <row r="65" spans="1:9">
      <c r="A65" s="41" t="s">
        <v>2</v>
      </c>
      <c r="B65" s="42" t="s">
        <v>17</v>
      </c>
      <c r="C65" s="71" t="s">
        <v>80</v>
      </c>
      <c r="D65" s="43" t="s">
        <v>77</v>
      </c>
      <c r="E65" s="70">
        <v>0.375</v>
      </c>
      <c r="F65" s="70">
        <v>0.40972222222222227</v>
      </c>
      <c r="G65" s="43" t="s">
        <v>90</v>
      </c>
      <c r="H65" s="43">
        <f>VLOOKUP($G65,'Data (Classrooms)'!$A$3:$B$18,2,FALSE)</f>
        <v>130</v>
      </c>
      <c r="I65" s="141">
        <f>(SUMIF('DATA (201840)'!$D$2:$D$95,$B65,'DATA (201840)'!$K$2:$K$95)/VLOOKUP($B65,'Course List'!$B$4:$C$56,2,FALSE))/$H65</f>
        <v>0.83333333333333326</v>
      </c>
    </row>
    <row r="66" spans="1:9">
      <c r="A66" s="41" t="s">
        <v>2</v>
      </c>
      <c r="B66" s="42" t="s">
        <v>17</v>
      </c>
      <c r="C66" s="71" t="s">
        <v>132</v>
      </c>
      <c r="D66" s="43" t="s">
        <v>102</v>
      </c>
      <c r="E66" s="70">
        <v>0.58333333333333337</v>
      </c>
      <c r="F66" s="70">
        <v>0.63888888888888895</v>
      </c>
      <c r="G66" s="43" t="s">
        <v>128</v>
      </c>
      <c r="H66" s="43">
        <f>VLOOKUP($G66,'Data (Classrooms)'!$A$3:$B$18,2,FALSE)</f>
        <v>138</v>
      </c>
      <c r="I66" s="141">
        <f>(SUMIF('DATA (201840)'!$D$2:$D$95,$B66,'DATA (201840)'!$K$2:$K$95)/VLOOKUP($B66,'Course List'!$B$4:$C$56,2,FALSE))/$H66</f>
        <v>0.78502415458937191</v>
      </c>
    </row>
    <row r="67" spans="1:9">
      <c r="A67" s="41" t="s">
        <v>2</v>
      </c>
      <c r="B67" s="42" t="s">
        <v>18</v>
      </c>
      <c r="C67" s="71" t="s">
        <v>74</v>
      </c>
      <c r="D67" s="43" t="s">
        <v>77</v>
      </c>
      <c r="E67" s="70">
        <v>0.33333333333333331</v>
      </c>
      <c r="F67" s="70">
        <v>0.36805555555555558</v>
      </c>
      <c r="G67" s="43" t="s">
        <v>128</v>
      </c>
      <c r="H67" s="43">
        <f>VLOOKUP($G67,'Data (Classrooms)'!$A$3:$B$18,2,FALSE)</f>
        <v>138</v>
      </c>
      <c r="I67" s="141">
        <f>(SUMIF('DATA (201840)'!$D$2:$D$95,$B67,'DATA (201840)'!$K$2:$K$95)/VLOOKUP($B67,'Course List'!$B$4:$C$56,2,FALSE))/$H67</f>
        <v>0.7884057971014492</v>
      </c>
    </row>
    <row r="68" spans="1:9">
      <c r="A68" s="41" t="s">
        <v>2</v>
      </c>
      <c r="B68" s="42" t="s">
        <v>18</v>
      </c>
      <c r="C68" s="71" t="s">
        <v>80</v>
      </c>
      <c r="D68" s="43" t="s">
        <v>77</v>
      </c>
      <c r="E68" s="70">
        <v>0.375</v>
      </c>
      <c r="F68" s="70">
        <v>0.40972222222222227</v>
      </c>
      <c r="G68" s="43" t="s">
        <v>128</v>
      </c>
      <c r="H68" s="43">
        <f>VLOOKUP($G68,'Data (Classrooms)'!$A$3:$B$18,2,FALSE)</f>
        <v>138</v>
      </c>
      <c r="I68" s="141">
        <f>(SUMIF('DATA (201840)'!$D$2:$D$95,$B68,'DATA (201840)'!$K$2:$K$95)/VLOOKUP($B68,'Course List'!$B$4:$C$56,2,FALSE))/$H68</f>
        <v>0.7884057971014492</v>
      </c>
    </row>
    <row r="69" spans="1:9">
      <c r="A69" s="41" t="s">
        <v>2</v>
      </c>
      <c r="B69" s="42" t="s">
        <v>18</v>
      </c>
      <c r="C69" s="71" t="s">
        <v>132</v>
      </c>
      <c r="D69" s="43" t="s">
        <v>102</v>
      </c>
      <c r="E69" s="70">
        <v>0.39583333333333331</v>
      </c>
      <c r="F69" s="70">
        <v>0.4513888888888889</v>
      </c>
      <c r="G69" s="43" t="s">
        <v>128</v>
      </c>
      <c r="H69" s="43">
        <f>VLOOKUP($G69,'Data (Classrooms)'!$A$3:$B$18,2,FALSE)</f>
        <v>138</v>
      </c>
      <c r="I69" s="141">
        <f>(SUMIF('DATA (201840)'!$D$2:$D$95,$B69,'DATA (201840)'!$K$2:$K$95)/VLOOKUP($B69,'Course List'!$B$4:$C$56,2,FALSE))/$H69</f>
        <v>0.7884057971014492</v>
      </c>
    </row>
    <row r="70" spans="1:9">
      <c r="A70" s="41" t="s">
        <v>2</v>
      </c>
      <c r="B70" s="42" t="s">
        <v>18</v>
      </c>
      <c r="C70" s="71" t="s">
        <v>158</v>
      </c>
      <c r="D70" s="43" t="s">
        <v>102</v>
      </c>
      <c r="E70" s="70">
        <v>0.52083333333333337</v>
      </c>
      <c r="F70" s="70">
        <v>0.57638888888888895</v>
      </c>
      <c r="G70" s="43" t="s">
        <v>128</v>
      </c>
      <c r="H70" s="43">
        <f>VLOOKUP($G70,'Data (Classrooms)'!$A$3:$B$18,2,FALSE)</f>
        <v>138</v>
      </c>
      <c r="I70" s="141">
        <f>(SUMIF('DATA (201840)'!$D$2:$D$95,$B70,'DATA (201840)'!$K$2:$K$95)/VLOOKUP($B70,'Course List'!$B$4:$C$56,2,FALSE))/$H70</f>
        <v>0.7884057971014492</v>
      </c>
    </row>
    <row r="71" spans="1:9">
      <c r="A71" s="41" t="s">
        <v>2</v>
      </c>
      <c r="B71" s="42" t="s">
        <v>18</v>
      </c>
      <c r="C71" s="71" t="s">
        <v>123</v>
      </c>
      <c r="D71" s="43" t="s">
        <v>102</v>
      </c>
      <c r="E71" s="70">
        <v>0.45833333333333331</v>
      </c>
      <c r="F71" s="70">
        <v>0.51388888888888895</v>
      </c>
      <c r="G71" s="43" t="s">
        <v>90</v>
      </c>
      <c r="H71" s="43">
        <f>VLOOKUP($G71,'Data (Classrooms)'!$A$3:$B$18,2,FALSE)</f>
        <v>130</v>
      </c>
      <c r="I71" s="141">
        <f>(SUMIF('DATA (201840)'!$D$2:$D$95,$B71,'DATA (201840)'!$K$2:$K$95)/VLOOKUP($B71,'Course List'!$B$4:$C$56,2,FALSE))/$H71</f>
        <v>0.83692307692307688</v>
      </c>
    </row>
    <row r="72" spans="1:9">
      <c r="A72" s="41" t="s">
        <v>2</v>
      </c>
      <c r="B72" s="42" t="s">
        <v>19</v>
      </c>
      <c r="C72" s="71" t="s">
        <v>74</v>
      </c>
      <c r="D72" s="43" t="s">
        <v>77</v>
      </c>
      <c r="E72" s="70">
        <v>0.41666666666666669</v>
      </c>
      <c r="F72" s="70">
        <v>0.4513888888888889</v>
      </c>
      <c r="G72" s="43" t="s">
        <v>90</v>
      </c>
      <c r="H72" s="43">
        <f>VLOOKUP($G72,'Data (Classrooms)'!$A$3:$B$18,2,FALSE)</f>
        <v>130</v>
      </c>
      <c r="I72" s="141">
        <f>(SUMIF('DATA (201840)'!$D$2:$D$95,$B72,'DATA (201840)'!$K$2:$K$95)/VLOOKUP($B72,'Course List'!$B$4:$C$56,2,FALSE))/$H72</f>
        <v>0.78846153846153844</v>
      </c>
    </row>
    <row r="73" spans="1:9">
      <c r="A73" s="41" t="s">
        <v>2</v>
      </c>
      <c r="B73" s="42" t="s">
        <v>19</v>
      </c>
      <c r="C73" s="71" t="s">
        <v>80</v>
      </c>
      <c r="D73" s="43" t="s">
        <v>77</v>
      </c>
      <c r="E73" s="70">
        <v>0.5</v>
      </c>
      <c r="F73" s="70">
        <v>0.53472222222222221</v>
      </c>
      <c r="G73" s="43" t="s">
        <v>128</v>
      </c>
      <c r="H73" s="43">
        <f>VLOOKUP($G73,'Data (Classrooms)'!$A$3:$B$18,2,FALSE)</f>
        <v>138</v>
      </c>
      <c r="I73" s="141">
        <f>(SUMIF('DATA (201840)'!$D$2:$D$95,$B73,'DATA (201840)'!$K$2:$K$95)/VLOOKUP($B73,'Course List'!$B$4:$C$56,2,FALSE))/$H73</f>
        <v>0.74275362318840576</v>
      </c>
    </row>
    <row r="74" spans="1:9">
      <c r="A74" s="41" t="s">
        <v>2</v>
      </c>
      <c r="B74" s="42" t="s">
        <v>19</v>
      </c>
      <c r="C74" s="71" t="s">
        <v>132</v>
      </c>
      <c r="D74" s="43" t="s">
        <v>102</v>
      </c>
      <c r="E74" s="70">
        <v>0.39583333333333331</v>
      </c>
      <c r="F74" s="70">
        <v>0.4513888888888889</v>
      </c>
      <c r="G74" s="43" t="s">
        <v>90</v>
      </c>
      <c r="H74" s="43">
        <f>VLOOKUP($G74,'Data (Classrooms)'!$A$3:$B$18,2,FALSE)</f>
        <v>130</v>
      </c>
      <c r="I74" s="141">
        <f>(SUMIF('DATA (201840)'!$D$2:$D$95,$B74,'DATA (201840)'!$K$2:$K$95)/VLOOKUP($B74,'Course List'!$B$4:$C$56,2,FALSE))/$H74</f>
        <v>0.78846153846153844</v>
      </c>
    </row>
    <row r="75" spans="1:9">
      <c r="A75" s="41" t="s">
        <v>2</v>
      </c>
      <c r="B75" s="42" t="s">
        <v>19</v>
      </c>
      <c r="C75" s="71" t="s">
        <v>158</v>
      </c>
      <c r="D75" s="43" t="s">
        <v>102</v>
      </c>
      <c r="E75" s="70">
        <v>0.64583333333333337</v>
      </c>
      <c r="F75" s="70">
        <v>0.70138888888888884</v>
      </c>
      <c r="G75" s="43" t="s">
        <v>90</v>
      </c>
      <c r="H75" s="43">
        <f>VLOOKUP($G75,'Data (Classrooms)'!$A$3:$B$18,2,FALSE)</f>
        <v>130</v>
      </c>
      <c r="I75" s="141">
        <f>(SUMIF('DATA (201840)'!$D$2:$D$95,$B75,'DATA (201840)'!$K$2:$K$95)/VLOOKUP($B75,'Course List'!$B$4:$C$56,2,FALSE))/$H75</f>
        <v>0.78846153846153844</v>
      </c>
    </row>
    <row r="76" spans="1:9">
      <c r="A76" s="41" t="s">
        <v>2</v>
      </c>
      <c r="B76" s="42" t="s">
        <v>12</v>
      </c>
      <c r="C76" s="71" t="s">
        <v>74</v>
      </c>
      <c r="D76" s="43" t="s">
        <v>77</v>
      </c>
      <c r="E76" s="70">
        <v>0.5</v>
      </c>
      <c r="F76" s="70">
        <v>0.53472222222222221</v>
      </c>
      <c r="G76" s="43" t="s">
        <v>96</v>
      </c>
      <c r="H76" s="43">
        <f>VLOOKUP($G76,'Data (Classrooms)'!$A$3:$B$18,2,FALSE)</f>
        <v>284</v>
      </c>
      <c r="I76" s="141">
        <f>(SUMIF('DATA (201840)'!$D$2:$D$95,$B76,'DATA (201840)'!$K$2:$K$95)/VLOOKUP($B76,'Course List'!$B$4:$C$56,2,FALSE))/$H76</f>
        <v>0.70070422535211263</v>
      </c>
    </row>
    <row r="77" spans="1:9">
      <c r="A77" s="41" t="s">
        <v>23</v>
      </c>
      <c r="B77" s="42" t="s">
        <v>42</v>
      </c>
      <c r="C77" s="71" t="s">
        <v>74</v>
      </c>
      <c r="D77" s="43" t="s">
        <v>102</v>
      </c>
      <c r="E77" s="70">
        <v>0.45833333333333331</v>
      </c>
      <c r="F77" s="70">
        <v>0.51388888888888895</v>
      </c>
      <c r="G77" s="43" t="s">
        <v>83</v>
      </c>
      <c r="H77" s="43">
        <f>VLOOKUP($G77,'Data (Classrooms)'!$A$3:$B$18,2,FALSE)</f>
        <v>329</v>
      </c>
      <c r="I77" s="141">
        <f>(SUMIF('DATA (201840)'!$D$2:$D$95,$B77,'DATA (201840)'!$K$2:$K$95)/VLOOKUP($B77,'Course List'!$B$4:$C$56,2,FALSE))/$H77</f>
        <v>0.82066869300911849</v>
      </c>
    </row>
    <row r="78" spans="1:9">
      <c r="A78" s="41" t="s">
        <v>23</v>
      </c>
      <c r="B78" s="42" t="s">
        <v>43</v>
      </c>
      <c r="C78" s="67" t="s">
        <v>74</v>
      </c>
      <c r="D78" s="43" t="s">
        <v>102</v>
      </c>
      <c r="E78" s="70">
        <v>0.64583333333333337</v>
      </c>
      <c r="F78" s="70">
        <v>0.70138888888888884</v>
      </c>
      <c r="G78" s="43" t="s">
        <v>83</v>
      </c>
      <c r="H78" s="43">
        <f>VLOOKUP($G78,'Data (Classrooms)'!$A$3:$B$18,2,FALSE)</f>
        <v>329</v>
      </c>
      <c r="I78" s="141">
        <f>(SUMIF('DATA (201840)'!$D$2:$D$95,$B78,'DATA (201840)'!$K$2:$K$95)/VLOOKUP($B78,'Course List'!$B$4:$C$56,2,FALSE))/$H78</f>
        <v>0.87537993920972645</v>
      </c>
    </row>
    <row r="79" spans="1:9">
      <c r="A79" s="41" t="s">
        <v>2</v>
      </c>
      <c r="B79" s="42" t="s">
        <v>20</v>
      </c>
      <c r="C79" s="67" t="s">
        <v>74</v>
      </c>
      <c r="D79" s="43" t="s">
        <v>102</v>
      </c>
      <c r="E79" s="70">
        <v>0.33333333333333331</v>
      </c>
      <c r="F79" s="70">
        <v>0.3888888888888889</v>
      </c>
      <c r="G79" s="43" t="s">
        <v>115</v>
      </c>
      <c r="H79" s="43">
        <f>VLOOKUP($G79,'Data (Classrooms)'!$A$3:$B$18,2,FALSE)</f>
        <v>288</v>
      </c>
      <c r="I79" s="141">
        <f>(SUMIF('DATA (201840)'!$D$2:$D$95,$B79,'DATA (201840)'!$K$2:$K$95)/VLOOKUP($B79,'Course List'!$B$4:$C$56,2,FALSE))/$H79</f>
        <v>0.40509259259259262</v>
      </c>
    </row>
    <row r="80" spans="1:9">
      <c r="A80" s="41" t="s">
        <v>2</v>
      </c>
      <c r="B80" s="42" t="s">
        <v>20</v>
      </c>
      <c r="C80" s="74" t="s">
        <v>80</v>
      </c>
      <c r="D80" s="43" t="s">
        <v>102</v>
      </c>
      <c r="E80" s="70">
        <v>0.45833333333333331</v>
      </c>
      <c r="F80" s="70">
        <v>0.51388888888888895</v>
      </c>
      <c r="G80" s="43" t="s">
        <v>115</v>
      </c>
      <c r="H80" s="43">
        <f>VLOOKUP($G80,'Data (Classrooms)'!$A$3:$B$18,2,FALSE)</f>
        <v>288</v>
      </c>
      <c r="I80" s="141">
        <f>(SUMIF('DATA (201840)'!$D$2:$D$95,$B80,'DATA (201840)'!$K$2:$K$95)/VLOOKUP($B80,'Course List'!$B$4:$C$56,2,FALSE))/$H80</f>
        <v>0.40509259259259262</v>
      </c>
    </row>
    <row r="81" spans="1:9">
      <c r="A81" s="41" t="s">
        <v>2</v>
      </c>
      <c r="B81" s="42" t="s">
        <v>20</v>
      </c>
      <c r="C81" s="74" t="s">
        <v>132</v>
      </c>
      <c r="D81" s="43" t="s">
        <v>102</v>
      </c>
      <c r="E81" s="70">
        <v>0.58333333333333337</v>
      </c>
      <c r="F81" s="70">
        <v>0.63888888888888895</v>
      </c>
      <c r="G81" s="43" t="s">
        <v>115</v>
      </c>
      <c r="H81" s="43">
        <f>VLOOKUP($G81,'Data (Classrooms)'!$A$3:$B$18,2,FALSE)</f>
        <v>288</v>
      </c>
      <c r="I81" s="141">
        <f>(SUMIF('DATA (201840)'!$D$2:$D$95,$B81,'DATA (201840)'!$K$2:$K$95)/VLOOKUP($B81,'Course List'!$B$4:$C$56,2,FALSE))/$H81</f>
        <v>0.40509259259259262</v>
      </c>
    </row>
    <row r="82" spans="1:9">
      <c r="A82" s="41" t="s">
        <v>2</v>
      </c>
      <c r="B82" s="42" t="s">
        <v>21</v>
      </c>
      <c r="C82" s="74" t="s">
        <v>74</v>
      </c>
      <c r="D82" s="43" t="s">
        <v>102</v>
      </c>
      <c r="E82" s="70">
        <v>0.39583333333333331</v>
      </c>
      <c r="F82" s="70">
        <v>0.4513888888888889</v>
      </c>
      <c r="G82" s="43" t="s">
        <v>115</v>
      </c>
      <c r="H82" s="43">
        <f>VLOOKUP($G82,'Data (Classrooms)'!$A$3:$B$18,2,FALSE)</f>
        <v>288</v>
      </c>
      <c r="I82" s="141">
        <f>(SUMIF('DATA (201840)'!$D$2:$D$95,$B82,'DATA (201840)'!$K$2:$K$95)/VLOOKUP($B82,'Course List'!$B$4:$C$56,2,FALSE))/$H82</f>
        <v>0.37152777777777779</v>
      </c>
    </row>
    <row r="83" spans="1:9">
      <c r="A83" s="41" t="s">
        <v>2</v>
      </c>
      <c r="B83" s="42" t="s">
        <v>21</v>
      </c>
      <c r="C83" s="74" t="s">
        <v>80</v>
      </c>
      <c r="D83" s="43" t="s">
        <v>102</v>
      </c>
      <c r="E83" s="70">
        <v>0.52083333333333337</v>
      </c>
      <c r="F83" s="70">
        <v>0.57638888888888895</v>
      </c>
      <c r="G83" s="43" t="s">
        <v>115</v>
      </c>
      <c r="H83" s="43">
        <f>VLOOKUP($G83,'Data (Classrooms)'!$A$3:$B$18,2,FALSE)</f>
        <v>288</v>
      </c>
      <c r="I83" s="141">
        <f>(SUMIF('DATA (201840)'!$D$2:$D$95,$B83,'DATA (201840)'!$K$2:$K$95)/VLOOKUP($B83,'Course List'!$B$4:$C$56,2,FALSE))/$H83</f>
        <v>0.37152777777777779</v>
      </c>
    </row>
    <row r="84" spans="1:9">
      <c r="A84" s="41" t="s">
        <v>23</v>
      </c>
      <c r="B84" s="42" t="s">
        <v>393</v>
      </c>
      <c r="C84" s="71" t="s">
        <v>74</v>
      </c>
      <c r="D84" s="43" t="s">
        <v>77</v>
      </c>
      <c r="E84" s="70">
        <v>0.58333333333333337</v>
      </c>
      <c r="F84" s="70">
        <v>0.61805555555555558</v>
      </c>
      <c r="G84" s="43" t="s">
        <v>96</v>
      </c>
      <c r="H84" s="43">
        <f>VLOOKUP($G84,'Data (Classrooms)'!$A$3:$B$18,2,FALSE)</f>
        <v>284</v>
      </c>
      <c r="I84" s="141">
        <f>(SUMIF('DATA (201840)'!$D$2:$D$95,$B84,'DATA (201840)'!$K$2:$K$95)/VLOOKUP($B84,'Course List'!$B$4:$C$56,2,FALSE))/$H84</f>
        <v>0.602112676056338</v>
      </c>
    </row>
    <row r="85" spans="1:9">
      <c r="A85" s="41" t="s">
        <v>23</v>
      </c>
      <c r="B85" s="42" t="s">
        <v>44</v>
      </c>
      <c r="C85" s="67" t="s">
        <v>74</v>
      </c>
      <c r="D85" s="43" t="s">
        <v>102</v>
      </c>
      <c r="E85" s="70">
        <v>0.39583333333333331</v>
      </c>
      <c r="F85" s="70">
        <v>0.4513888888888889</v>
      </c>
      <c r="G85" s="43" t="s">
        <v>83</v>
      </c>
      <c r="H85" s="43">
        <f>VLOOKUP($G85,'Data (Classrooms)'!$A$3:$B$18,2,FALSE)</f>
        <v>329</v>
      </c>
      <c r="I85" s="141">
        <f>(SUMIF('DATA (201840)'!$D$2:$D$95,$B85,'DATA (201840)'!$K$2:$K$95)/VLOOKUP($B85,'Course List'!$B$4:$C$56,2,FALSE))/$H85</f>
        <v>0.9057750759878419</v>
      </c>
    </row>
    <row r="86" spans="1:9">
      <c r="A86" s="41" t="s">
        <v>23</v>
      </c>
      <c r="B86" s="42" t="s">
        <v>45</v>
      </c>
      <c r="C86" s="71" t="s">
        <v>74</v>
      </c>
      <c r="D86" s="43" t="s">
        <v>102</v>
      </c>
      <c r="E86" s="70">
        <v>0.58333333333333337</v>
      </c>
      <c r="F86" s="70">
        <v>0.63888888888888895</v>
      </c>
      <c r="G86" s="43" t="s">
        <v>163</v>
      </c>
      <c r="H86" s="43">
        <f>VLOOKUP($G86,'Data (Classrooms)'!$A$3:$B$18,2,FALSE)</f>
        <v>300</v>
      </c>
      <c r="I86" s="141">
        <f>(SUMIF('DATA (201840)'!$D$2:$D$95,$B86,'DATA (201840)'!$K$2:$K$95)/VLOOKUP($B86,'Course List'!$B$4:$C$56,2,FALSE))/$H86</f>
        <v>0.87666666666666671</v>
      </c>
    </row>
    <row r="87" spans="1:9">
      <c r="A87" s="41" t="s">
        <v>23</v>
      </c>
      <c r="B87" s="42" t="s">
        <v>46</v>
      </c>
      <c r="C87" s="67" t="s">
        <v>74</v>
      </c>
      <c r="D87" s="43" t="s">
        <v>77</v>
      </c>
      <c r="E87" s="70">
        <v>0.625</v>
      </c>
      <c r="F87" s="70">
        <v>0.65972222222222221</v>
      </c>
      <c r="G87" s="43" t="s">
        <v>83</v>
      </c>
      <c r="H87" s="43">
        <f>VLOOKUP($G87,'Data (Classrooms)'!$A$3:$B$18,2,FALSE)</f>
        <v>329</v>
      </c>
      <c r="I87" s="141">
        <f>(SUMIF('DATA (201840)'!$D$2:$D$95,$B87,'DATA (201840)'!$K$2:$K$95)/VLOOKUP($B87,'Course List'!$B$4:$C$56,2,FALSE))/$H87</f>
        <v>0.9756838905775076</v>
      </c>
    </row>
    <row r="88" spans="1:9">
      <c r="A88" s="41" t="s">
        <v>23</v>
      </c>
      <c r="B88" s="42" t="s">
        <v>47</v>
      </c>
      <c r="C88" s="67" t="s">
        <v>74</v>
      </c>
      <c r="D88" s="43" t="s">
        <v>102</v>
      </c>
      <c r="E88" s="70">
        <v>0.39583333333333331</v>
      </c>
      <c r="F88" s="70">
        <v>0.4513888888888889</v>
      </c>
      <c r="G88" s="43" t="s">
        <v>79</v>
      </c>
      <c r="H88" s="43">
        <f>VLOOKUP($G88,'Data (Classrooms)'!$A$3:$B$18,2,FALSE)</f>
        <v>570</v>
      </c>
      <c r="I88" s="141">
        <f>(SUMIF('DATA (201840)'!$D$2:$D$95,$B88,'DATA (201840)'!$K$2:$K$95)/VLOOKUP($B88,'Course List'!$B$4:$C$56,2,FALSE))/$H88</f>
        <v>0.99824561403508771</v>
      </c>
    </row>
    <row r="89" spans="1:9">
      <c r="A89" s="41" t="s">
        <v>23</v>
      </c>
      <c r="B89" s="42" t="s">
        <v>48</v>
      </c>
      <c r="C89" s="67" t="s">
        <v>74</v>
      </c>
      <c r="D89" s="43" t="s">
        <v>102</v>
      </c>
      <c r="E89" s="162">
        <v>0.70833333333333337</v>
      </c>
      <c r="F89" s="162">
        <v>0.76388888888888884</v>
      </c>
      <c r="G89" s="43" t="s">
        <v>79</v>
      </c>
      <c r="H89" s="43">
        <f>VLOOKUP($G89,'Data (Classrooms)'!$A$3:$B$18,2,FALSE)</f>
        <v>570</v>
      </c>
      <c r="I89" s="141">
        <f>(SUMIF('DATA (201840)'!$D$2:$D$95,$B89,'DATA (201840)'!$K$2:$K$95)/VLOOKUP($B89,'Course List'!$B$4:$C$56,2,FALSE))/$H89</f>
        <v>1</v>
      </c>
    </row>
    <row r="90" spans="1:9">
      <c r="A90" s="41" t="s">
        <v>23</v>
      </c>
      <c r="B90" s="42" t="s">
        <v>49</v>
      </c>
      <c r="C90" s="67" t="s">
        <v>74</v>
      </c>
      <c r="D90" s="43" t="s">
        <v>102</v>
      </c>
      <c r="E90" s="70">
        <v>0.52083333333333337</v>
      </c>
      <c r="F90" s="70">
        <v>0.57638888888888895</v>
      </c>
      <c r="G90" s="72" t="s">
        <v>83</v>
      </c>
      <c r="H90" s="43">
        <f>VLOOKUP($G90,'Data (Classrooms)'!$A$3:$B$18,2,FALSE)</f>
        <v>329</v>
      </c>
      <c r="I90" s="141">
        <f>(SUMIF('DATA (201840)'!$D$2:$D$95,$B90,'DATA (201840)'!$K$2:$K$95)/VLOOKUP($B90,'Course List'!$B$4:$C$56,2,FALSE))/$H90</f>
        <v>1.0729483282674772</v>
      </c>
    </row>
    <row r="91" spans="1:9">
      <c r="A91" s="41" t="s">
        <v>23</v>
      </c>
      <c r="B91" s="42" t="s">
        <v>55</v>
      </c>
      <c r="C91" s="67" t="s">
        <v>74</v>
      </c>
      <c r="D91" s="43" t="s">
        <v>77</v>
      </c>
      <c r="E91" s="70">
        <v>0.66666666666666663</v>
      </c>
      <c r="F91" s="70">
        <v>0.70138888888888884</v>
      </c>
      <c r="G91" s="43" t="s">
        <v>79</v>
      </c>
      <c r="H91" s="43">
        <f>VLOOKUP($G91,'Data (Classrooms)'!$A$3:$B$18,2,FALSE)</f>
        <v>570</v>
      </c>
      <c r="I91" s="141">
        <f>(SUMIF('DATA (201840)'!$D$2:$D$95,$B91,'DATA (201840)'!$K$2:$K$95)/VLOOKUP($B91,'Course List'!$B$4:$C$56,2,FALSE))/$H91</f>
        <v>0.99649122807017543</v>
      </c>
    </row>
    <row r="92" spans="1:9">
      <c r="A92" s="41" t="s">
        <v>23</v>
      </c>
      <c r="B92" s="42" t="s">
        <v>397</v>
      </c>
      <c r="C92" s="71" t="s">
        <v>74</v>
      </c>
      <c r="D92" s="43" t="s">
        <v>102</v>
      </c>
      <c r="E92" s="70">
        <v>0.58333333333333337</v>
      </c>
      <c r="F92" s="70">
        <v>0.63888888888888895</v>
      </c>
      <c r="G92" s="43" t="s">
        <v>167</v>
      </c>
      <c r="H92" s="43">
        <f>VLOOKUP($G92,'Data (Classrooms)'!$A$3:$B$18,2,FALSE)</f>
        <v>100</v>
      </c>
      <c r="I92" s="141">
        <f>(SUMIF('DATA (201840)'!$D$2:$D$95,$B92,'DATA (201840)'!$K$2:$K$95)/VLOOKUP($B92,'Course List'!$B$4:$C$56,2,FALSE))/$H92</f>
        <v>0.84</v>
      </c>
    </row>
    <row r="93" spans="1:9">
      <c r="A93" s="46" t="s">
        <v>23</v>
      </c>
      <c r="B93" s="47" t="s">
        <v>56</v>
      </c>
      <c r="C93" s="75" t="s">
        <v>74</v>
      </c>
      <c r="D93" s="48" t="s">
        <v>77</v>
      </c>
      <c r="E93" s="76">
        <v>0.54166666666666663</v>
      </c>
      <c r="F93" s="76">
        <v>0.57638888888888895</v>
      </c>
      <c r="G93" s="48" t="s">
        <v>163</v>
      </c>
      <c r="H93" s="48">
        <f>VLOOKUP($G93,'Data (Classrooms)'!$A$3:$B$18,2,FALSE)</f>
        <v>300</v>
      </c>
      <c r="I93" s="142">
        <f>(SUMIF('DATA (201840)'!$D$2:$D$95,$B93,'DATA (201840)'!$K$2:$K$95)/VLOOKUP($B93,'Course List'!$B$4:$C$56,2,FALSE))/$H93</f>
        <v>0.60666666666666669</v>
      </c>
    </row>
  </sheetData>
  <sortState ref="A4:I95">
    <sortCondition ref="B4:B95"/>
    <sortCondition ref="C4:C95"/>
  </sortState>
  <conditionalFormatting sqref="A4:I93">
    <cfRule type="expression" dxfId="4" priority="2">
      <formula>ISEVEN(ROW($A4))=TRUE</formula>
    </cfRule>
  </conditionalFormatting>
  <pageMargins left="0.7" right="0.7" top="0.75" bottom="0.75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workbookViewId="0"/>
  </sheetViews>
  <sheetFormatPr defaultRowHeight="14.25"/>
  <cols>
    <col min="1" max="2" width="7.3984375" bestFit="1" customWidth="1"/>
    <col min="3" max="3" width="10" bestFit="1" customWidth="1"/>
    <col min="4" max="4" width="10" customWidth="1"/>
    <col min="5" max="5" width="7.3984375" bestFit="1" customWidth="1"/>
    <col min="6" max="6" width="6.1328125" bestFit="1" customWidth="1"/>
    <col min="7" max="7" width="7.3984375" bestFit="1" customWidth="1"/>
    <col min="8" max="9" width="6.1328125" bestFit="1" customWidth="1"/>
    <col min="10" max="10" width="13.73046875" bestFit="1" customWidth="1"/>
    <col min="11" max="11" width="15" bestFit="1" customWidth="1"/>
    <col min="12" max="12" width="15" customWidth="1"/>
    <col min="13" max="13" width="6.1328125" bestFit="1" customWidth="1"/>
    <col min="14" max="14" width="6.1328125" style="10" customWidth="1"/>
    <col min="15" max="16" width="8.73046875" bestFit="1" customWidth="1"/>
    <col min="17" max="17" width="12.3984375" bestFit="1" customWidth="1"/>
    <col min="18" max="18" width="13.73046875" bestFit="1" customWidth="1"/>
    <col min="19" max="19" width="12.3984375" bestFit="1" customWidth="1"/>
    <col min="20" max="20" width="11.73046875" bestFit="1" customWidth="1"/>
  </cols>
  <sheetData>
    <row r="1" spans="1:20">
      <c r="A1" s="1" t="s">
        <v>57</v>
      </c>
      <c r="B1" s="1" t="s">
        <v>0</v>
      </c>
      <c r="C1" s="1" t="s">
        <v>58</v>
      </c>
      <c r="D1" s="1" t="s">
        <v>385</v>
      </c>
      <c r="E1" s="1" t="s">
        <v>59</v>
      </c>
      <c r="F1" s="1" t="s">
        <v>1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249</v>
      </c>
      <c r="M1" s="1" t="s">
        <v>65</v>
      </c>
      <c r="N1" s="1" t="s">
        <v>535</v>
      </c>
      <c r="O1" s="1" t="s">
        <v>66</v>
      </c>
      <c r="P1" s="1" t="s">
        <v>67</v>
      </c>
      <c r="Q1" s="1" t="s">
        <v>68</v>
      </c>
      <c r="R1" s="1" t="s">
        <v>69</v>
      </c>
      <c r="S1" s="1" t="s">
        <v>70</v>
      </c>
      <c r="T1" s="1" t="s">
        <v>250</v>
      </c>
    </row>
    <row r="2" spans="1:20" ht="14.65" thickBot="1">
      <c r="A2" s="2" t="s">
        <v>71</v>
      </c>
      <c r="B2" s="2" t="s">
        <v>72</v>
      </c>
      <c r="C2" s="2" t="s">
        <v>73</v>
      </c>
      <c r="D2" s="2" t="str">
        <f t="shared" ref="D2:D44" si="0">E2&amp;" "&amp;F2</f>
        <v>ANTH 001</v>
      </c>
      <c r="E2" s="2" t="s">
        <v>73</v>
      </c>
      <c r="F2" s="2" t="s">
        <v>74</v>
      </c>
      <c r="G2" s="2" t="s">
        <v>74</v>
      </c>
      <c r="H2" s="2" t="s">
        <v>75</v>
      </c>
      <c r="I2" s="2" t="s">
        <v>76</v>
      </c>
      <c r="J2" s="3">
        <v>570</v>
      </c>
      <c r="K2" s="3">
        <v>570</v>
      </c>
      <c r="L2" s="5">
        <f t="shared" ref="L2:L33" si="1">IFERROR(K2/J2,"Cancelled")</f>
        <v>1</v>
      </c>
      <c r="M2" s="2" t="s">
        <v>77</v>
      </c>
      <c r="N2" s="118">
        <f t="shared" ref="N2:N33" si="2">LEN(M2)</f>
        <v>3</v>
      </c>
      <c r="O2" s="4">
        <v>0.46527776999999998</v>
      </c>
      <c r="P2" s="4">
        <v>0.5</v>
      </c>
      <c r="Q2" s="2" t="s">
        <v>78</v>
      </c>
      <c r="R2" s="2" t="s">
        <v>79</v>
      </c>
      <c r="S2" s="3">
        <v>570</v>
      </c>
      <c r="T2" s="5">
        <f t="shared" ref="T2:T33" si="3">IFERROR(K2/S2,"Cancelled")</f>
        <v>1</v>
      </c>
    </row>
    <row r="3" spans="1:20" ht="14.65" thickBot="1">
      <c r="A3" s="2" t="s">
        <v>71</v>
      </c>
      <c r="B3" s="2" t="s">
        <v>72</v>
      </c>
      <c r="C3" s="2" t="s">
        <v>73</v>
      </c>
      <c r="D3" s="2" t="str">
        <f t="shared" si="0"/>
        <v>ANTH 002</v>
      </c>
      <c r="E3" s="2" t="s">
        <v>73</v>
      </c>
      <c r="F3" s="2" t="s">
        <v>80</v>
      </c>
      <c r="G3" s="2" t="s">
        <v>74</v>
      </c>
      <c r="H3" s="2" t="s">
        <v>81</v>
      </c>
      <c r="I3" s="2" t="s">
        <v>76</v>
      </c>
      <c r="J3" s="3">
        <v>329</v>
      </c>
      <c r="K3" s="3">
        <v>305</v>
      </c>
      <c r="L3" s="5">
        <f t="shared" si="1"/>
        <v>0.92705167173252279</v>
      </c>
      <c r="M3" s="2" t="s">
        <v>77</v>
      </c>
      <c r="N3" s="118">
        <f t="shared" si="2"/>
        <v>3</v>
      </c>
      <c r="O3" s="4">
        <v>0.34027776999999998</v>
      </c>
      <c r="P3" s="4">
        <v>0.375</v>
      </c>
      <c r="Q3" s="2" t="s">
        <v>82</v>
      </c>
      <c r="R3" s="2" t="s">
        <v>83</v>
      </c>
      <c r="S3" s="3">
        <v>329</v>
      </c>
      <c r="T3" s="5">
        <f t="shared" si="3"/>
        <v>0.92705167173252279</v>
      </c>
    </row>
    <row r="4" spans="1:20" ht="14.65" thickBot="1">
      <c r="A4" s="2" t="s">
        <v>71</v>
      </c>
      <c r="B4" s="2" t="s">
        <v>72</v>
      </c>
      <c r="C4" s="2" t="s">
        <v>73</v>
      </c>
      <c r="D4" s="2" t="str">
        <f t="shared" si="0"/>
        <v>ANTH 005</v>
      </c>
      <c r="E4" s="2" t="s">
        <v>73</v>
      </c>
      <c r="F4" s="2" t="s">
        <v>123</v>
      </c>
      <c r="G4" s="2" t="s">
        <v>74</v>
      </c>
      <c r="H4" s="2" t="s">
        <v>241</v>
      </c>
      <c r="I4" s="2" t="s">
        <v>76</v>
      </c>
      <c r="J4" s="3">
        <v>170</v>
      </c>
      <c r="K4" s="3">
        <v>165</v>
      </c>
      <c r="L4" s="5">
        <f t="shared" si="1"/>
        <v>0.97058823529411764</v>
      </c>
      <c r="M4" s="2" t="s">
        <v>102</v>
      </c>
      <c r="N4" s="118">
        <f t="shared" si="2"/>
        <v>2</v>
      </c>
      <c r="O4" s="4">
        <v>0.34027776999999998</v>
      </c>
      <c r="P4" s="4">
        <v>0.39583332999999998</v>
      </c>
      <c r="Q4" s="2" t="s">
        <v>82</v>
      </c>
      <c r="R4" s="2" t="s">
        <v>199</v>
      </c>
      <c r="S4" s="3">
        <v>170</v>
      </c>
      <c r="T4" s="5">
        <f t="shared" si="3"/>
        <v>0.97058823529411764</v>
      </c>
    </row>
    <row r="5" spans="1:20" ht="14.65" thickBot="1">
      <c r="A5" s="2" t="s">
        <v>71</v>
      </c>
      <c r="B5" s="2" t="s">
        <v>84</v>
      </c>
      <c r="C5" s="2" t="s">
        <v>85</v>
      </c>
      <c r="D5" s="2" t="str">
        <f t="shared" si="0"/>
        <v>BIOL 005A</v>
      </c>
      <c r="E5" s="2" t="s">
        <v>85</v>
      </c>
      <c r="F5" s="2" t="s">
        <v>86</v>
      </c>
      <c r="G5" s="2" t="s">
        <v>74</v>
      </c>
      <c r="H5" s="2" t="s">
        <v>87</v>
      </c>
      <c r="I5" s="2" t="s">
        <v>76</v>
      </c>
      <c r="J5" s="3">
        <v>321</v>
      </c>
      <c r="K5" s="3">
        <v>316</v>
      </c>
      <c r="L5" s="5">
        <f t="shared" si="1"/>
        <v>0.98442367601246106</v>
      </c>
      <c r="M5" s="2" t="s">
        <v>77</v>
      </c>
      <c r="N5" s="118">
        <f t="shared" si="2"/>
        <v>3</v>
      </c>
      <c r="O5" s="4">
        <v>0.42361111000000001</v>
      </c>
      <c r="P5" s="4">
        <v>0.45833332999999998</v>
      </c>
      <c r="Q5" s="2" t="s">
        <v>82</v>
      </c>
      <c r="R5" s="2" t="s">
        <v>83</v>
      </c>
      <c r="S5" s="3">
        <v>329</v>
      </c>
      <c r="T5" s="5">
        <f t="shared" si="3"/>
        <v>0.96048632218844987</v>
      </c>
    </row>
    <row r="6" spans="1:20" ht="14.65" thickBot="1">
      <c r="A6" s="2" t="s">
        <v>71</v>
      </c>
      <c r="B6" s="2" t="s">
        <v>84</v>
      </c>
      <c r="C6" s="2" t="s">
        <v>85</v>
      </c>
      <c r="D6" s="2" t="str">
        <f t="shared" si="0"/>
        <v>BIOL 005A</v>
      </c>
      <c r="E6" s="2" t="s">
        <v>85</v>
      </c>
      <c r="F6" s="2" t="s">
        <v>86</v>
      </c>
      <c r="G6" s="2" t="s">
        <v>88</v>
      </c>
      <c r="H6" s="2" t="s">
        <v>89</v>
      </c>
      <c r="I6" s="2" t="s">
        <v>76</v>
      </c>
      <c r="J6" s="3">
        <v>107</v>
      </c>
      <c r="K6" s="3">
        <v>92</v>
      </c>
      <c r="L6" s="5">
        <f t="shared" si="1"/>
        <v>0.85981308411214952</v>
      </c>
      <c r="M6" s="2" t="s">
        <v>77</v>
      </c>
      <c r="N6" s="118">
        <f t="shared" si="2"/>
        <v>3</v>
      </c>
      <c r="O6" s="4">
        <v>0.38194444</v>
      </c>
      <c r="P6" s="4">
        <v>0.41666666000000002</v>
      </c>
      <c r="Q6" s="2" t="s">
        <v>82</v>
      </c>
      <c r="R6" s="2" t="s">
        <v>90</v>
      </c>
      <c r="S6" s="3">
        <v>130</v>
      </c>
      <c r="T6" s="5">
        <f t="shared" si="3"/>
        <v>0.70769230769230773</v>
      </c>
    </row>
    <row r="7" spans="1:20" ht="14.65" thickBot="1">
      <c r="A7" s="2" t="s">
        <v>71</v>
      </c>
      <c r="B7" s="2" t="s">
        <v>84</v>
      </c>
      <c r="C7" s="2" t="s">
        <v>85</v>
      </c>
      <c r="D7" s="2" t="str">
        <f t="shared" si="0"/>
        <v>BIOL 005B</v>
      </c>
      <c r="E7" s="2" t="s">
        <v>85</v>
      </c>
      <c r="F7" s="2" t="s">
        <v>91</v>
      </c>
      <c r="G7" s="2" t="s">
        <v>74</v>
      </c>
      <c r="H7" s="2" t="s">
        <v>92</v>
      </c>
      <c r="I7" s="2" t="s">
        <v>76</v>
      </c>
      <c r="J7" s="3">
        <v>288</v>
      </c>
      <c r="K7" s="3">
        <v>256</v>
      </c>
      <c r="L7" s="5">
        <f t="shared" si="1"/>
        <v>0.88888888888888884</v>
      </c>
      <c r="M7" s="2" t="s">
        <v>77</v>
      </c>
      <c r="N7" s="118">
        <f t="shared" si="2"/>
        <v>3</v>
      </c>
      <c r="O7" s="4">
        <v>0.50694444000000005</v>
      </c>
      <c r="P7" s="4">
        <v>0.54166665999999997</v>
      </c>
      <c r="Q7" s="2" t="s">
        <v>82</v>
      </c>
      <c r="R7" s="2" t="s">
        <v>93</v>
      </c>
      <c r="S7" s="3">
        <v>303</v>
      </c>
      <c r="T7" s="5">
        <f t="shared" si="3"/>
        <v>0.84488448844884489</v>
      </c>
    </row>
    <row r="8" spans="1:20" ht="14.65" thickBot="1">
      <c r="A8" s="2" t="s">
        <v>71</v>
      </c>
      <c r="B8" s="2" t="s">
        <v>84</v>
      </c>
      <c r="C8" s="2" t="s">
        <v>85</v>
      </c>
      <c r="D8" s="2" t="str">
        <f t="shared" si="0"/>
        <v>BIOL 005B</v>
      </c>
      <c r="E8" s="2" t="s">
        <v>85</v>
      </c>
      <c r="F8" s="2" t="s">
        <v>91</v>
      </c>
      <c r="G8" s="2" t="s">
        <v>88</v>
      </c>
      <c r="H8" s="2" t="s">
        <v>225</v>
      </c>
      <c r="I8" s="2" t="s">
        <v>76</v>
      </c>
      <c r="J8" s="3">
        <v>192</v>
      </c>
      <c r="K8" s="3">
        <v>170</v>
      </c>
      <c r="L8" s="5">
        <f t="shared" si="1"/>
        <v>0.88541666666666663</v>
      </c>
      <c r="M8" s="2" t="s">
        <v>77</v>
      </c>
      <c r="N8" s="118">
        <f t="shared" si="2"/>
        <v>3</v>
      </c>
      <c r="O8" s="4">
        <v>0.63194444000000005</v>
      </c>
      <c r="P8" s="4">
        <v>0.66666665999999997</v>
      </c>
      <c r="Q8" s="2" t="s">
        <v>82</v>
      </c>
      <c r="R8" s="2" t="s">
        <v>96</v>
      </c>
      <c r="S8" s="3">
        <v>284</v>
      </c>
      <c r="T8" s="5">
        <f t="shared" si="3"/>
        <v>0.59859154929577463</v>
      </c>
    </row>
    <row r="9" spans="1:20" ht="14.65" thickBot="1">
      <c r="A9" s="2" t="s">
        <v>71</v>
      </c>
      <c r="B9" s="2" t="s">
        <v>84</v>
      </c>
      <c r="C9" s="2" t="s">
        <v>85</v>
      </c>
      <c r="D9" s="2" t="str">
        <f t="shared" si="0"/>
        <v>BIOL 005C</v>
      </c>
      <c r="E9" s="2" t="s">
        <v>85</v>
      </c>
      <c r="F9" s="2" t="s">
        <v>94</v>
      </c>
      <c r="G9" s="2" t="s">
        <v>74</v>
      </c>
      <c r="H9" s="2" t="s">
        <v>95</v>
      </c>
      <c r="I9" s="2" t="s">
        <v>76</v>
      </c>
      <c r="J9" s="3">
        <v>240</v>
      </c>
      <c r="K9" s="3">
        <v>240</v>
      </c>
      <c r="L9" s="5">
        <f t="shared" si="1"/>
        <v>1</v>
      </c>
      <c r="M9" s="2" t="s">
        <v>77</v>
      </c>
      <c r="N9" s="118">
        <f t="shared" si="2"/>
        <v>3</v>
      </c>
      <c r="O9" s="4">
        <v>0.59027777000000003</v>
      </c>
      <c r="P9" s="4">
        <v>0.625</v>
      </c>
      <c r="Q9" s="2" t="s">
        <v>82</v>
      </c>
      <c r="R9" s="2" t="s">
        <v>96</v>
      </c>
      <c r="S9" s="3">
        <v>284</v>
      </c>
      <c r="T9" s="5">
        <f t="shared" si="3"/>
        <v>0.84507042253521125</v>
      </c>
    </row>
    <row r="10" spans="1:20" ht="14.65" thickBot="1">
      <c r="A10" s="2" t="s">
        <v>71</v>
      </c>
      <c r="B10" s="2" t="s">
        <v>84</v>
      </c>
      <c r="C10" s="2" t="s">
        <v>85</v>
      </c>
      <c r="D10" s="2" t="str">
        <f t="shared" si="0"/>
        <v>BIOL 005C</v>
      </c>
      <c r="E10" s="2" t="s">
        <v>85</v>
      </c>
      <c r="F10" s="2" t="s">
        <v>94</v>
      </c>
      <c r="G10" s="2" t="s">
        <v>111</v>
      </c>
      <c r="H10" s="2" t="s">
        <v>238</v>
      </c>
      <c r="I10" s="2" t="s">
        <v>76</v>
      </c>
      <c r="J10" s="3">
        <v>240</v>
      </c>
      <c r="K10" s="3">
        <v>239</v>
      </c>
      <c r="L10" s="5">
        <f t="shared" si="1"/>
        <v>0.99583333333333335</v>
      </c>
      <c r="M10" s="2" t="s">
        <v>77</v>
      </c>
      <c r="N10" s="118">
        <f t="shared" si="2"/>
        <v>3</v>
      </c>
      <c r="O10" s="4">
        <v>0.38194444</v>
      </c>
      <c r="P10" s="4">
        <v>0.41666666000000002</v>
      </c>
      <c r="Q10" s="2" t="s">
        <v>82</v>
      </c>
      <c r="R10" s="2" t="s">
        <v>163</v>
      </c>
      <c r="S10" s="3">
        <v>300</v>
      </c>
      <c r="T10" s="5">
        <f t="shared" si="3"/>
        <v>0.79666666666666663</v>
      </c>
    </row>
    <row r="11" spans="1:20" ht="14.65" thickBot="1">
      <c r="A11" s="2" t="s">
        <v>71</v>
      </c>
      <c r="B11" s="2" t="s">
        <v>97</v>
      </c>
      <c r="C11" s="2" t="s">
        <v>98</v>
      </c>
      <c r="D11" s="2" t="str">
        <f t="shared" si="0"/>
        <v>BUS 010</v>
      </c>
      <c r="E11" s="2" t="s">
        <v>99</v>
      </c>
      <c r="F11" s="2" t="s">
        <v>100</v>
      </c>
      <c r="G11" s="2" t="s">
        <v>74</v>
      </c>
      <c r="H11" s="2" t="s">
        <v>101</v>
      </c>
      <c r="I11" s="2" t="s">
        <v>76</v>
      </c>
      <c r="J11" s="3">
        <v>350</v>
      </c>
      <c r="K11" s="3">
        <v>326</v>
      </c>
      <c r="L11" s="5">
        <f t="shared" si="1"/>
        <v>0.93142857142857138</v>
      </c>
      <c r="M11" s="2" t="s">
        <v>102</v>
      </c>
      <c r="N11" s="118">
        <f t="shared" si="2"/>
        <v>2</v>
      </c>
      <c r="O11" s="4">
        <v>0.38194444</v>
      </c>
      <c r="P11" s="4">
        <v>0.4375</v>
      </c>
      <c r="Q11" s="2" t="s">
        <v>78</v>
      </c>
      <c r="R11" s="2" t="s">
        <v>103</v>
      </c>
      <c r="S11" s="3">
        <v>416</v>
      </c>
      <c r="T11" s="5">
        <f t="shared" si="3"/>
        <v>0.78365384615384615</v>
      </c>
    </row>
    <row r="12" spans="1:20" ht="14.65" thickBot="1">
      <c r="A12" s="2" t="s">
        <v>71</v>
      </c>
      <c r="B12" s="2" t="s">
        <v>97</v>
      </c>
      <c r="C12" s="2" t="s">
        <v>98</v>
      </c>
      <c r="D12" s="2" t="str">
        <f t="shared" si="0"/>
        <v>BUS 010</v>
      </c>
      <c r="E12" s="2" t="s">
        <v>99</v>
      </c>
      <c r="F12" s="2" t="s">
        <v>100</v>
      </c>
      <c r="G12" s="2" t="s">
        <v>80</v>
      </c>
      <c r="H12" s="2" t="s">
        <v>104</v>
      </c>
      <c r="I12" s="2" t="s">
        <v>76</v>
      </c>
      <c r="J12" s="3">
        <v>300</v>
      </c>
      <c r="K12" s="3">
        <v>297</v>
      </c>
      <c r="L12" s="5">
        <f t="shared" si="1"/>
        <v>0.99</v>
      </c>
      <c r="M12" s="2" t="s">
        <v>102</v>
      </c>
      <c r="N12" s="118">
        <f t="shared" si="2"/>
        <v>2</v>
      </c>
      <c r="O12" s="4">
        <v>0.46527776999999998</v>
      </c>
      <c r="P12" s="4">
        <v>0.52083332999999998</v>
      </c>
      <c r="Q12" s="2" t="s">
        <v>78</v>
      </c>
      <c r="R12" s="2" t="s">
        <v>93</v>
      </c>
      <c r="S12" s="3">
        <v>303</v>
      </c>
      <c r="T12" s="5">
        <f t="shared" si="3"/>
        <v>0.98019801980198018</v>
      </c>
    </row>
    <row r="13" spans="1:20" ht="14.65" thickBot="1">
      <c r="A13" s="2" t="s">
        <v>71</v>
      </c>
      <c r="B13" s="2" t="s">
        <v>84</v>
      </c>
      <c r="C13" s="2" t="s">
        <v>105</v>
      </c>
      <c r="D13" s="2" t="str">
        <f t="shared" si="0"/>
        <v>CHEM 001A</v>
      </c>
      <c r="E13" s="2" t="s">
        <v>105</v>
      </c>
      <c r="F13" s="2" t="s">
        <v>106</v>
      </c>
      <c r="G13" s="2" t="s">
        <v>74</v>
      </c>
      <c r="H13" s="2" t="s">
        <v>107</v>
      </c>
      <c r="I13" s="2" t="s">
        <v>76</v>
      </c>
      <c r="J13" s="3">
        <v>266</v>
      </c>
      <c r="K13" s="3">
        <v>266</v>
      </c>
      <c r="L13" s="5">
        <f t="shared" si="1"/>
        <v>1</v>
      </c>
      <c r="M13" s="2" t="s">
        <v>77</v>
      </c>
      <c r="N13" s="118">
        <f t="shared" si="2"/>
        <v>3</v>
      </c>
      <c r="O13" s="4">
        <v>0.46527776999999998</v>
      </c>
      <c r="P13" s="4">
        <v>0.5</v>
      </c>
      <c r="Q13" s="2" t="s">
        <v>78</v>
      </c>
      <c r="R13" s="2" t="s">
        <v>108</v>
      </c>
      <c r="S13" s="3">
        <v>293</v>
      </c>
      <c r="T13" s="5">
        <f t="shared" si="3"/>
        <v>0.9078498293515358</v>
      </c>
    </row>
    <row r="14" spans="1:20" ht="14.65" thickBot="1">
      <c r="A14" s="2" t="s">
        <v>71</v>
      </c>
      <c r="B14" s="2" t="s">
        <v>84</v>
      </c>
      <c r="C14" s="2" t="s">
        <v>105</v>
      </c>
      <c r="D14" s="2" t="str">
        <f t="shared" si="0"/>
        <v>CHEM 001A</v>
      </c>
      <c r="E14" s="2" t="s">
        <v>105</v>
      </c>
      <c r="F14" s="2" t="s">
        <v>106</v>
      </c>
      <c r="G14" s="2" t="s">
        <v>109</v>
      </c>
      <c r="H14" s="2" t="s">
        <v>110</v>
      </c>
      <c r="I14" s="2" t="s">
        <v>76</v>
      </c>
      <c r="J14" s="3">
        <v>266</v>
      </c>
      <c r="K14" s="3">
        <v>266</v>
      </c>
      <c r="L14" s="5">
        <f t="shared" si="1"/>
        <v>1</v>
      </c>
      <c r="M14" s="2" t="s">
        <v>77</v>
      </c>
      <c r="N14" s="118">
        <f t="shared" si="2"/>
        <v>3</v>
      </c>
      <c r="O14" s="4">
        <v>0.59027777000000003</v>
      </c>
      <c r="P14" s="4">
        <v>0.625</v>
      </c>
      <c r="Q14" s="2" t="s">
        <v>78</v>
      </c>
      <c r="R14" s="2" t="s">
        <v>108</v>
      </c>
      <c r="S14" s="3">
        <v>293</v>
      </c>
      <c r="T14" s="5">
        <f t="shared" si="3"/>
        <v>0.9078498293515358</v>
      </c>
    </row>
    <row r="15" spans="1:20" ht="14.65" thickBot="1">
      <c r="A15" s="2" t="s">
        <v>71</v>
      </c>
      <c r="B15" s="2" t="s">
        <v>84</v>
      </c>
      <c r="C15" s="2" t="s">
        <v>105</v>
      </c>
      <c r="D15" s="2" t="str">
        <f t="shared" si="0"/>
        <v>CHEM 001A</v>
      </c>
      <c r="E15" s="2" t="s">
        <v>105</v>
      </c>
      <c r="F15" s="2" t="s">
        <v>106</v>
      </c>
      <c r="G15" s="2" t="s">
        <v>111</v>
      </c>
      <c r="H15" s="2" t="s">
        <v>112</v>
      </c>
      <c r="I15" s="2" t="s">
        <v>76</v>
      </c>
      <c r="J15" s="3">
        <v>260</v>
      </c>
      <c r="K15" s="3">
        <v>267</v>
      </c>
      <c r="L15" s="5">
        <f t="shared" si="1"/>
        <v>1.0269230769230768</v>
      </c>
      <c r="M15" s="2" t="s">
        <v>102</v>
      </c>
      <c r="N15" s="118">
        <f t="shared" si="2"/>
        <v>2</v>
      </c>
      <c r="O15" s="4">
        <v>0.46527776999999998</v>
      </c>
      <c r="P15" s="4">
        <v>0.52083332999999998</v>
      </c>
      <c r="Q15" s="2" t="s">
        <v>78</v>
      </c>
      <c r="R15" s="2" t="s">
        <v>108</v>
      </c>
      <c r="S15" s="3">
        <v>293</v>
      </c>
      <c r="T15" s="5">
        <f t="shared" si="3"/>
        <v>0.9112627986348123</v>
      </c>
    </row>
    <row r="16" spans="1:20" ht="14.65" thickBot="1">
      <c r="A16" s="2" t="s">
        <v>71</v>
      </c>
      <c r="B16" s="2" t="s">
        <v>84</v>
      </c>
      <c r="C16" s="2" t="s">
        <v>105</v>
      </c>
      <c r="D16" s="2" t="str">
        <f t="shared" si="0"/>
        <v>CHEM 001A</v>
      </c>
      <c r="E16" s="2" t="s">
        <v>105</v>
      </c>
      <c r="F16" s="2" t="s">
        <v>106</v>
      </c>
      <c r="G16" s="2" t="s">
        <v>113</v>
      </c>
      <c r="H16" s="2" t="s">
        <v>114</v>
      </c>
      <c r="I16" s="2" t="s">
        <v>76</v>
      </c>
      <c r="J16" s="3">
        <v>230</v>
      </c>
      <c r="K16" s="3">
        <v>234</v>
      </c>
      <c r="L16" s="5">
        <f t="shared" si="1"/>
        <v>1.017391304347826</v>
      </c>
      <c r="M16" s="2" t="s">
        <v>102</v>
      </c>
      <c r="N16" s="118">
        <f t="shared" si="2"/>
        <v>2</v>
      </c>
      <c r="O16" s="4">
        <v>0.52777777000000003</v>
      </c>
      <c r="P16" s="4">
        <v>0.58333332999999998</v>
      </c>
      <c r="Q16" s="2" t="s">
        <v>78</v>
      </c>
      <c r="R16" s="2" t="s">
        <v>115</v>
      </c>
      <c r="S16" s="3">
        <v>288</v>
      </c>
      <c r="T16" s="5">
        <f t="shared" si="3"/>
        <v>0.8125</v>
      </c>
    </row>
    <row r="17" spans="1:20" ht="14.65" thickBot="1">
      <c r="A17" s="2" t="s">
        <v>71</v>
      </c>
      <c r="B17" s="2" t="s">
        <v>84</v>
      </c>
      <c r="C17" s="2" t="s">
        <v>105</v>
      </c>
      <c r="D17" s="2" t="str">
        <f t="shared" si="0"/>
        <v>CHEM 001A</v>
      </c>
      <c r="E17" s="2" t="s">
        <v>105</v>
      </c>
      <c r="F17" s="2" t="s">
        <v>106</v>
      </c>
      <c r="G17" s="2" t="s">
        <v>116</v>
      </c>
      <c r="H17" s="2" t="s">
        <v>117</v>
      </c>
      <c r="I17" s="2" t="s">
        <v>76</v>
      </c>
      <c r="J17" s="3">
        <v>215</v>
      </c>
      <c r="K17" s="3">
        <v>219</v>
      </c>
      <c r="L17" s="5">
        <f t="shared" si="1"/>
        <v>1.0186046511627906</v>
      </c>
      <c r="M17" s="2" t="s">
        <v>77</v>
      </c>
      <c r="N17" s="118">
        <f t="shared" si="2"/>
        <v>3</v>
      </c>
      <c r="O17" s="4">
        <v>0.63194444000000005</v>
      </c>
      <c r="P17" s="4">
        <v>0.66666665999999997</v>
      </c>
      <c r="Q17" s="2" t="s">
        <v>82</v>
      </c>
      <c r="R17" s="2" t="s">
        <v>108</v>
      </c>
      <c r="S17" s="3">
        <v>293</v>
      </c>
      <c r="T17" s="5">
        <f t="shared" si="3"/>
        <v>0.74744027303754268</v>
      </c>
    </row>
    <row r="18" spans="1:20" ht="14.65" thickBot="1">
      <c r="A18" s="2" t="s">
        <v>71</v>
      </c>
      <c r="B18" s="2" t="s">
        <v>84</v>
      </c>
      <c r="C18" s="2" t="s">
        <v>105</v>
      </c>
      <c r="D18" s="2" t="str">
        <f t="shared" si="0"/>
        <v>CHEM 001C</v>
      </c>
      <c r="E18" s="2" t="s">
        <v>105</v>
      </c>
      <c r="F18" s="2" t="s">
        <v>118</v>
      </c>
      <c r="G18" s="2" t="s">
        <v>74</v>
      </c>
      <c r="H18" s="2" t="s">
        <v>119</v>
      </c>
      <c r="I18" s="2" t="s">
        <v>76</v>
      </c>
      <c r="J18" s="3">
        <v>316</v>
      </c>
      <c r="K18" s="3">
        <v>315</v>
      </c>
      <c r="L18" s="5">
        <f t="shared" si="1"/>
        <v>0.99683544303797467</v>
      </c>
      <c r="M18" s="2" t="s">
        <v>102</v>
      </c>
      <c r="N18" s="118">
        <f t="shared" si="2"/>
        <v>2</v>
      </c>
      <c r="O18" s="4">
        <v>0.52777777000000003</v>
      </c>
      <c r="P18" s="4">
        <v>0.58333332999999998</v>
      </c>
      <c r="Q18" s="2" t="s">
        <v>82</v>
      </c>
      <c r="R18" s="2" t="s">
        <v>83</v>
      </c>
      <c r="S18" s="3">
        <v>329</v>
      </c>
      <c r="T18" s="5">
        <f t="shared" si="3"/>
        <v>0.95744680851063835</v>
      </c>
    </row>
    <row r="19" spans="1:20" ht="14.65" thickBot="1">
      <c r="A19" s="2" t="s">
        <v>71</v>
      </c>
      <c r="B19" s="2" t="s">
        <v>84</v>
      </c>
      <c r="C19" s="2" t="s">
        <v>105</v>
      </c>
      <c r="D19" s="2" t="str">
        <f t="shared" si="0"/>
        <v>CHEM 001C</v>
      </c>
      <c r="E19" s="2" t="s">
        <v>105</v>
      </c>
      <c r="F19" s="2" t="s">
        <v>118</v>
      </c>
      <c r="G19" s="2" t="s">
        <v>109</v>
      </c>
      <c r="H19" s="2" t="s">
        <v>205</v>
      </c>
      <c r="I19" s="2" t="s">
        <v>76</v>
      </c>
      <c r="J19" s="3">
        <v>215</v>
      </c>
      <c r="K19" s="3">
        <v>215</v>
      </c>
      <c r="L19" s="5">
        <f t="shared" si="1"/>
        <v>1</v>
      </c>
      <c r="M19" s="2" t="s">
        <v>77</v>
      </c>
      <c r="N19" s="118">
        <f t="shared" si="2"/>
        <v>3</v>
      </c>
      <c r="O19" s="4">
        <v>0.63194444000000005</v>
      </c>
      <c r="P19" s="4">
        <v>0.66666665999999997</v>
      </c>
      <c r="Q19" s="2" t="s">
        <v>82</v>
      </c>
      <c r="R19" s="2" t="s">
        <v>93</v>
      </c>
      <c r="S19" s="3">
        <v>303</v>
      </c>
      <c r="T19" s="5">
        <f t="shared" si="3"/>
        <v>0.70957095709570961</v>
      </c>
    </row>
    <row r="20" spans="1:20" ht="14.65" thickBot="1">
      <c r="A20" s="2" t="s">
        <v>71</v>
      </c>
      <c r="B20" s="2" t="s">
        <v>120</v>
      </c>
      <c r="C20" s="2" t="s">
        <v>121</v>
      </c>
      <c r="D20" s="2" t="str">
        <f t="shared" si="0"/>
        <v>CS 005</v>
      </c>
      <c r="E20" s="2" t="s">
        <v>122</v>
      </c>
      <c r="F20" s="2" t="s">
        <v>123</v>
      </c>
      <c r="G20" s="2" t="s">
        <v>74</v>
      </c>
      <c r="H20" s="2" t="s">
        <v>124</v>
      </c>
      <c r="I20" s="2" t="s">
        <v>76</v>
      </c>
      <c r="J20" s="3">
        <v>105</v>
      </c>
      <c r="K20" s="3">
        <v>99</v>
      </c>
      <c r="L20" s="5">
        <f t="shared" si="1"/>
        <v>0.94285714285714284</v>
      </c>
      <c r="M20" s="2" t="s">
        <v>77</v>
      </c>
      <c r="N20" s="118">
        <f t="shared" si="2"/>
        <v>3</v>
      </c>
      <c r="O20" s="4">
        <v>0.75694444000000005</v>
      </c>
      <c r="P20" s="4">
        <v>0.79166665999999997</v>
      </c>
      <c r="Q20" s="2" t="s">
        <v>82</v>
      </c>
      <c r="R20" s="2" t="s">
        <v>125</v>
      </c>
      <c r="S20" s="3">
        <v>105</v>
      </c>
      <c r="T20" s="5">
        <f t="shared" si="3"/>
        <v>0.94285714285714284</v>
      </c>
    </row>
    <row r="21" spans="1:20" ht="14.65" thickBot="1">
      <c r="A21" s="2" t="s">
        <v>71</v>
      </c>
      <c r="B21" s="2" t="s">
        <v>120</v>
      </c>
      <c r="C21" s="2" t="s">
        <v>121</v>
      </c>
      <c r="D21" s="2" t="str">
        <f t="shared" si="0"/>
        <v>CS 005</v>
      </c>
      <c r="E21" s="2" t="s">
        <v>122</v>
      </c>
      <c r="F21" s="2" t="s">
        <v>123</v>
      </c>
      <c r="G21" s="2" t="s">
        <v>80</v>
      </c>
      <c r="H21" s="2" t="s">
        <v>209</v>
      </c>
      <c r="I21" s="2" t="s">
        <v>76</v>
      </c>
      <c r="J21" s="3">
        <v>105</v>
      </c>
      <c r="K21" s="3">
        <v>104</v>
      </c>
      <c r="L21" s="5">
        <f t="shared" si="1"/>
        <v>0.99047619047619051</v>
      </c>
      <c r="M21" s="2" t="s">
        <v>77</v>
      </c>
      <c r="N21" s="118">
        <f t="shared" si="2"/>
        <v>3</v>
      </c>
      <c r="O21" s="4">
        <v>0.46527776999999998</v>
      </c>
      <c r="P21" s="4">
        <v>0.5</v>
      </c>
      <c r="Q21" s="2" t="s">
        <v>82</v>
      </c>
      <c r="R21" s="2" t="s">
        <v>128</v>
      </c>
      <c r="S21" s="3">
        <v>138</v>
      </c>
      <c r="T21" s="5">
        <f t="shared" si="3"/>
        <v>0.75362318840579712</v>
      </c>
    </row>
    <row r="22" spans="1:20" ht="14.65" thickBot="1">
      <c r="A22" s="2" t="s">
        <v>71</v>
      </c>
      <c r="B22" s="2" t="s">
        <v>120</v>
      </c>
      <c r="C22" s="2" t="s">
        <v>121</v>
      </c>
      <c r="D22" s="2" t="str">
        <f t="shared" si="0"/>
        <v>CS 006</v>
      </c>
      <c r="E22" s="2" t="s">
        <v>122</v>
      </c>
      <c r="F22" s="2" t="s">
        <v>126</v>
      </c>
      <c r="G22" s="2" t="s">
        <v>74</v>
      </c>
      <c r="H22" s="2" t="s">
        <v>127</v>
      </c>
      <c r="I22" s="2" t="s">
        <v>76</v>
      </c>
      <c r="J22" s="3">
        <v>135</v>
      </c>
      <c r="K22" s="3">
        <v>133</v>
      </c>
      <c r="L22" s="5">
        <f t="shared" si="1"/>
        <v>0.98518518518518516</v>
      </c>
      <c r="M22" s="2" t="s">
        <v>77</v>
      </c>
      <c r="N22" s="118">
        <f t="shared" si="2"/>
        <v>3</v>
      </c>
      <c r="O22" s="4">
        <v>0.59027777000000003</v>
      </c>
      <c r="P22" s="4">
        <v>0.625</v>
      </c>
      <c r="Q22" s="2" t="s">
        <v>82</v>
      </c>
      <c r="R22" s="2" t="s">
        <v>128</v>
      </c>
      <c r="S22" s="3">
        <v>138</v>
      </c>
      <c r="T22" s="5">
        <f t="shared" si="3"/>
        <v>0.96376811594202894</v>
      </c>
    </row>
    <row r="23" spans="1:20" ht="14.65" thickBot="1">
      <c r="A23" s="2" t="s">
        <v>71</v>
      </c>
      <c r="B23" s="2" t="s">
        <v>120</v>
      </c>
      <c r="C23" s="2" t="s">
        <v>121</v>
      </c>
      <c r="D23" s="2" t="str">
        <f t="shared" si="0"/>
        <v>CS 006</v>
      </c>
      <c r="E23" s="2" t="s">
        <v>122</v>
      </c>
      <c r="F23" s="2" t="s">
        <v>126</v>
      </c>
      <c r="G23" s="2" t="s">
        <v>80</v>
      </c>
      <c r="H23" s="2" t="s">
        <v>210</v>
      </c>
      <c r="I23" s="2" t="s">
        <v>76</v>
      </c>
      <c r="J23" s="3">
        <v>135</v>
      </c>
      <c r="K23" s="3">
        <v>134</v>
      </c>
      <c r="L23" s="5">
        <f t="shared" si="1"/>
        <v>0.99259259259259258</v>
      </c>
      <c r="M23" s="2" t="s">
        <v>77</v>
      </c>
      <c r="N23" s="118">
        <f t="shared" si="2"/>
        <v>3</v>
      </c>
      <c r="O23" s="4">
        <v>0.54861110999999996</v>
      </c>
      <c r="P23" s="4">
        <v>0.58333332999999998</v>
      </c>
      <c r="Q23" s="2" t="s">
        <v>82</v>
      </c>
      <c r="R23" s="2" t="s">
        <v>128</v>
      </c>
      <c r="S23" s="3">
        <v>138</v>
      </c>
      <c r="T23" s="5">
        <f t="shared" si="3"/>
        <v>0.97101449275362317</v>
      </c>
    </row>
    <row r="24" spans="1:20" ht="14.65" thickBot="1">
      <c r="A24" s="2" t="s">
        <v>71</v>
      </c>
      <c r="B24" s="2" t="s">
        <v>120</v>
      </c>
      <c r="C24" s="2" t="s">
        <v>121</v>
      </c>
      <c r="D24" s="2" t="str">
        <f t="shared" si="0"/>
        <v>CS 008</v>
      </c>
      <c r="E24" s="2" t="s">
        <v>122</v>
      </c>
      <c r="F24" s="2" t="s">
        <v>129</v>
      </c>
      <c r="G24" s="2" t="s">
        <v>74</v>
      </c>
      <c r="H24" s="2" t="s">
        <v>130</v>
      </c>
      <c r="I24" s="2" t="s">
        <v>76</v>
      </c>
      <c r="J24" s="3">
        <v>270</v>
      </c>
      <c r="K24" s="3">
        <v>270</v>
      </c>
      <c r="L24" s="5">
        <f t="shared" si="1"/>
        <v>1</v>
      </c>
      <c r="M24" s="2" t="s">
        <v>102</v>
      </c>
      <c r="N24" s="118">
        <f t="shared" si="2"/>
        <v>2</v>
      </c>
      <c r="O24" s="4">
        <v>0.52777777000000003</v>
      </c>
      <c r="P24" s="4">
        <v>0.58333332999999998</v>
      </c>
      <c r="Q24" s="2" t="s">
        <v>82</v>
      </c>
      <c r="R24" s="2" t="s">
        <v>108</v>
      </c>
      <c r="S24" s="3">
        <v>293</v>
      </c>
      <c r="T24" s="5">
        <f t="shared" si="3"/>
        <v>0.92150170648464169</v>
      </c>
    </row>
    <row r="25" spans="1:20" ht="14.65" thickBot="1">
      <c r="A25" s="2" t="s">
        <v>71</v>
      </c>
      <c r="B25" s="2" t="s">
        <v>120</v>
      </c>
      <c r="C25" s="2" t="s">
        <v>121</v>
      </c>
      <c r="D25" s="2" t="str">
        <f t="shared" si="0"/>
        <v>CS 008</v>
      </c>
      <c r="E25" s="2" t="s">
        <v>122</v>
      </c>
      <c r="F25" s="2" t="s">
        <v>129</v>
      </c>
      <c r="G25" s="2" t="s">
        <v>80</v>
      </c>
      <c r="H25" s="2" t="s">
        <v>131</v>
      </c>
      <c r="I25" s="2" t="s">
        <v>76</v>
      </c>
      <c r="J25" s="3">
        <v>270</v>
      </c>
      <c r="K25" s="3">
        <v>270</v>
      </c>
      <c r="L25" s="5">
        <f t="shared" si="1"/>
        <v>1</v>
      </c>
      <c r="M25" s="2" t="s">
        <v>102</v>
      </c>
      <c r="N25" s="118">
        <f t="shared" si="2"/>
        <v>2</v>
      </c>
      <c r="O25" s="4">
        <v>0.65277777000000003</v>
      </c>
      <c r="P25" s="4">
        <v>0.70833332999999998</v>
      </c>
      <c r="Q25" s="2" t="s">
        <v>82</v>
      </c>
      <c r="R25" s="2" t="s">
        <v>108</v>
      </c>
      <c r="S25" s="3">
        <v>293</v>
      </c>
      <c r="T25" s="5">
        <f t="shared" si="3"/>
        <v>0.92150170648464169</v>
      </c>
    </row>
    <row r="26" spans="1:20" ht="14.65" thickBot="1">
      <c r="A26" s="2" t="s">
        <v>71</v>
      </c>
      <c r="B26" s="2" t="s">
        <v>120</v>
      </c>
      <c r="C26" s="2" t="s">
        <v>121</v>
      </c>
      <c r="D26" s="2" t="str">
        <f t="shared" si="0"/>
        <v>CS 008</v>
      </c>
      <c r="E26" s="2" t="s">
        <v>122</v>
      </c>
      <c r="F26" s="2" t="s">
        <v>129</v>
      </c>
      <c r="G26" s="2" t="s">
        <v>132</v>
      </c>
      <c r="H26" s="2" t="s">
        <v>133</v>
      </c>
      <c r="I26" s="2" t="s">
        <v>76</v>
      </c>
      <c r="J26" s="3">
        <v>270</v>
      </c>
      <c r="K26" s="3">
        <v>270</v>
      </c>
      <c r="L26" s="5">
        <f t="shared" si="1"/>
        <v>1</v>
      </c>
      <c r="M26" s="2" t="s">
        <v>102</v>
      </c>
      <c r="N26" s="118">
        <f t="shared" si="2"/>
        <v>2</v>
      </c>
      <c r="O26" s="4">
        <v>0.71527777000000003</v>
      </c>
      <c r="P26" s="4">
        <v>0.77083332999999998</v>
      </c>
      <c r="Q26" s="2" t="s">
        <v>82</v>
      </c>
      <c r="R26" s="2" t="s">
        <v>108</v>
      </c>
      <c r="S26" s="3">
        <v>293</v>
      </c>
      <c r="T26" s="5">
        <f t="shared" si="3"/>
        <v>0.92150170648464169</v>
      </c>
    </row>
    <row r="27" spans="1:20" ht="14.65" thickBot="1">
      <c r="A27" s="2" t="s">
        <v>71</v>
      </c>
      <c r="B27" s="2" t="s">
        <v>120</v>
      </c>
      <c r="C27" s="2" t="s">
        <v>121</v>
      </c>
      <c r="D27" s="2" t="str">
        <f t="shared" si="0"/>
        <v>CS 010</v>
      </c>
      <c r="E27" s="2" t="s">
        <v>122</v>
      </c>
      <c r="F27" s="2" t="s">
        <v>100</v>
      </c>
      <c r="G27" s="2" t="s">
        <v>74</v>
      </c>
      <c r="H27" s="2" t="s">
        <v>134</v>
      </c>
      <c r="I27" s="2" t="s">
        <v>76</v>
      </c>
      <c r="J27" s="3">
        <v>105</v>
      </c>
      <c r="K27" s="3">
        <v>104</v>
      </c>
      <c r="L27" s="5">
        <f t="shared" si="1"/>
        <v>0.99047619047619051</v>
      </c>
      <c r="M27" s="2" t="s">
        <v>77</v>
      </c>
      <c r="N27" s="118">
        <f t="shared" si="2"/>
        <v>3</v>
      </c>
      <c r="O27" s="4">
        <v>0.38194444</v>
      </c>
      <c r="P27" s="4">
        <v>0.41666666000000002</v>
      </c>
      <c r="Q27" s="2" t="s">
        <v>78</v>
      </c>
      <c r="R27" s="2" t="s">
        <v>125</v>
      </c>
      <c r="S27" s="3">
        <v>105</v>
      </c>
      <c r="T27" s="5">
        <f t="shared" si="3"/>
        <v>0.99047619047619051</v>
      </c>
    </row>
    <row r="28" spans="1:20" ht="14.65" thickBot="1">
      <c r="A28" s="2" t="s">
        <v>71</v>
      </c>
      <c r="B28" s="2" t="s">
        <v>120</v>
      </c>
      <c r="C28" s="2" t="s">
        <v>121</v>
      </c>
      <c r="D28" s="2" t="str">
        <f t="shared" si="0"/>
        <v>CS 010</v>
      </c>
      <c r="E28" s="2" t="s">
        <v>122</v>
      </c>
      <c r="F28" s="2" t="s">
        <v>100</v>
      </c>
      <c r="G28" s="2" t="s">
        <v>80</v>
      </c>
      <c r="H28" s="2" t="s">
        <v>135</v>
      </c>
      <c r="I28" s="2" t="s">
        <v>76</v>
      </c>
      <c r="J28" s="3">
        <v>105</v>
      </c>
      <c r="K28" s="3">
        <v>102</v>
      </c>
      <c r="L28" s="5">
        <f t="shared" si="1"/>
        <v>0.97142857142857142</v>
      </c>
      <c r="M28" s="2" t="s">
        <v>77</v>
      </c>
      <c r="N28" s="118">
        <f t="shared" si="2"/>
        <v>3</v>
      </c>
      <c r="O28" s="4">
        <v>0.42361111000000001</v>
      </c>
      <c r="P28" s="4">
        <v>0.45833332999999998</v>
      </c>
      <c r="Q28" s="2" t="s">
        <v>78</v>
      </c>
      <c r="R28" s="2" t="s">
        <v>125</v>
      </c>
      <c r="S28" s="3">
        <v>105</v>
      </c>
      <c r="T28" s="5">
        <f t="shared" si="3"/>
        <v>0.97142857142857142</v>
      </c>
    </row>
    <row r="29" spans="1:20" ht="14.65" thickBot="1">
      <c r="A29" s="2" t="s">
        <v>71</v>
      </c>
      <c r="B29" s="2" t="s">
        <v>120</v>
      </c>
      <c r="C29" s="2" t="s">
        <v>121</v>
      </c>
      <c r="D29" s="2" t="str">
        <f t="shared" si="0"/>
        <v>CS 010</v>
      </c>
      <c r="E29" s="2" t="s">
        <v>122</v>
      </c>
      <c r="F29" s="2" t="s">
        <v>100</v>
      </c>
      <c r="G29" s="2" t="s">
        <v>132</v>
      </c>
      <c r="H29" s="2" t="s">
        <v>136</v>
      </c>
      <c r="I29" s="2" t="s">
        <v>76</v>
      </c>
      <c r="J29" s="3">
        <v>105</v>
      </c>
      <c r="K29" s="3">
        <v>102</v>
      </c>
      <c r="L29" s="5">
        <f t="shared" si="1"/>
        <v>0.97142857142857142</v>
      </c>
      <c r="M29" s="2" t="s">
        <v>77</v>
      </c>
      <c r="N29" s="118">
        <f t="shared" si="2"/>
        <v>3</v>
      </c>
      <c r="O29" s="4">
        <v>0.54861110999999996</v>
      </c>
      <c r="P29" s="4">
        <v>0.58333332999999998</v>
      </c>
      <c r="Q29" s="2" t="s">
        <v>78</v>
      </c>
      <c r="R29" s="2" t="s">
        <v>125</v>
      </c>
      <c r="S29" s="3">
        <v>105</v>
      </c>
      <c r="T29" s="5">
        <f t="shared" si="3"/>
        <v>0.97142857142857142</v>
      </c>
    </row>
    <row r="30" spans="1:20" ht="14.65" thickBot="1">
      <c r="A30" s="2" t="s">
        <v>71</v>
      </c>
      <c r="B30" s="2" t="s">
        <v>120</v>
      </c>
      <c r="C30" s="2" t="s">
        <v>121</v>
      </c>
      <c r="D30" s="2" t="str">
        <f t="shared" si="0"/>
        <v>CS 010</v>
      </c>
      <c r="E30" s="2" t="s">
        <v>122</v>
      </c>
      <c r="F30" s="2" t="s">
        <v>100</v>
      </c>
      <c r="G30" s="2" t="s">
        <v>158</v>
      </c>
      <c r="H30" s="2" t="s">
        <v>207</v>
      </c>
      <c r="I30" s="2" t="s">
        <v>76</v>
      </c>
      <c r="J30" s="3">
        <v>105</v>
      </c>
      <c r="K30" s="3">
        <v>99</v>
      </c>
      <c r="L30" s="5">
        <f t="shared" si="1"/>
        <v>0.94285714285714284</v>
      </c>
      <c r="M30" s="2" t="s">
        <v>77</v>
      </c>
      <c r="N30" s="118">
        <f t="shared" si="2"/>
        <v>3</v>
      </c>
      <c r="O30" s="4">
        <v>0.63194444000000005</v>
      </c>
      <c r="P30" s="4">
        <v>0.66666665999999997</v>
      </c>
      <c r="Q30" s="2" t="s">
        <v>78</v>
      </c>
      <c r="R30" s="2" t="s">
        <v>125</v>
      </c>
      <c r="S30" s="3">
        <v>105</v>
      </c>
      <c r="T30" s="5">
        <f t="shared" si="3"/>
        <v>0.94285714285714284</v>
      </c>
    </row>
    <row r="31" spans="1:20" ht="14.65" thickBot="1">
      <c r="A31" s="2" t="s">
        <v>71</v>
      </c>
      <c r="B31" s="2" t="s">
        <v>120</v>
      </c>
      <c r="C31" s="2" t="s">
        <v>121</v>
      </c>
      <c r="D31" s="2" t="str">
        <f t="shared" si="0"/>
        <v>CS 012</v>
      </c>
      <c r="E31" s="2" t="s">
        <v>122</v>
      </c>
      <c r="F31" s="2" t="s">
        <v>137</v>
      </c>
      <c r="G31" s="2" t="s">
        <v>74</v>
      </c>
      <c r="H31" s="2" t="s">
        <v>138</v>
      </c>
      <c r="I31" s="2" t="s">
        <v>76</v>
      </c>
      <c r="J31" s="3">
        <v>65</v>
      </c>
      <c r="K31" s="3">
        <v>59</v>
      </c>
      <c r="L31" s="5">
        <f t="shared" si="1"/>
        <v>0.90769230769230769</v>
      </c>
      <c r="M31" s="2" t="s">
        <v>77</v>
      </c>
      <c r="N31" s="118">
        <f t="shared" si="2"/>
        <v>3</v>
      </c>
      <c r="O31" s="4">
        <v>0.71527777000000003</v>
      </c>
      <c r="P31" s="4">
        <v>0.75</v>
      </c>
      <c r="Q31" s="2" t="s">
        <v>82</v>
      </c>
      <c r="R31" s="2" t="s">
        <v>125</v>
      </c>
      <c r="S31" s="3">
        <v>105</v>
      </c>
      <c r="T31" s="5">
        <f t="shared" si="3"/>
        <v>0.56190476190476191</v>
      </c>
    </row>
    <row r="32" spans="1:20" ht="14.65" thickBot="1">
      <c r="A32" s="2" t="s">
        <v>71</v>
      </c>
      <c r="B32" s="2" t="s">
        <v>120</v>
      </c>
      <c r="C32" s="2" t="s">
        <v>121</v>
      </c>
      <c r="D32" s="2" t="str">
        <f t="shared" si="0"/>
        <v>CS 012</v>
      </c>
      <c r="E32" s="2" t="s">
        <v>122</v>
      </c>
      <c r="F32" s="2" t="s">
        <v>137</v>
      </c>
      <c r="G32" s="2" t="s">
        <v>80</v>
      </c>
      <c r="H32" s="2" t="s">
        <v>245</v>
      </c>
      <c r="I32" s="2" t="s">
        <v>76</v>
      </c>
      <c r="J32" s="3">
        <v>60</v>
      </c>
      <c r="K32" s="3">
        <v>26</v>
      </c>
      <c r="L32" s="5">
        <f t="shared" si="1"/>
        <v>0.43333333333333335</v>
      </c>
      <c r="M32" s="2" t="s">
        <v>77</v>
      </c>
      <c r="N32" s="118">
        <f t="shared" si="2"/>
        <v>3</v>
      </c>
      <c r="O32" s="4">
        <v>0.79861110999999996</v>
      </c>
      <c r="P32" s="4">
        <v>0.83333332999999998</v>
      </c>
      <c r="Q32" s="2" t="s">
        <v>82</v>
      </c>
      <c r="R32" s="2" t="s">
        <v>246</v>
      </c>
      <c r="S32" s="3">
        <v>60</v>
      </c>
      <c r="T32" s="5">
        <f t="shared" si="3"/>
        <v>0.43333333333333335</v>
      </c>
    </row>
    <row r="33" spans="1:20" ht="14.65" thickBot="1">
      <c r="A33" s="2" t="s">
        <v>71</v>
      </c>
      <c r="B33" s="2" t="s">
        <v>120</v>
      </c>
      <c r="C33" s="2" t="s">
        <v>121</v>
      </c>
      <c r="D33" s="2" t="str">
        <f t="shared" si="0"/>
        <v>CS 061</v>
      </c>
      <c r="E33" s="2" t="s">
        <v>122</v>
      </c>
      <c r="F33" s="2" t="s">
        <v>139</v>
      </c>
      <c r="G33" s="2" t="s">
        <v>74</v>
      </c>
      <c r="H33" s="2" t="s">
        <v>140</v>
      </c>
      <c r="I33" s="2" t="s">
        <v>76</v>
      </c>
      <c r="J33" s="3">
        <v>50</v>
      </c>
      <c r="K33" s="3">
        <v>55</v>
      </c>
      <c r="L33" s="5">
        <f t="shared" si="1"/>
        <v>1.1000000000000001</v>
      </c>
      <c r="M33" s="2" t="s">
        <v>102</v>
      </c>
      <c r="N33" s="118">
        <f t="shared" si="2"/>
        <v>2</v>
      </c>
      <c r="O33" s="4">
        <v>0.40277776999999998</v>
      </c>
      <c r="P33" s="4">
        <v>0.45833332999999998</v>
      </c>
      <c r="Q33" s="2" t="s">
        <v>82</v>
      </c>
      <c r="R33" s="2" t="s">
        <v>141</v>
      </c>
      <c r="S33" s="3">
        <v>85</v>
      </c>
      <c r="T33" s="5">
        <f t="shared" si="3"/>
        <v>0.6470588235294118</v>
      </c>
    </row>
    <row r="34" spans="1:20" ht="14.65" thickBot="1">
      <c r="A34" s="2" t="s">
        <v>71</v>
      </c>
      <c r="B34" s="2" t="s">
        <v>120</v>
      </c>
      <c r="C34" s="2" t="s">
        <v>121</v>
      </c>
      <c r="D34" s="2" t="str">
        <f t="shared" si="0"/>
        <v>CS 061</v>
      </c>
      <c r="E34" s="2" t="s">
        <v>122</v>
      </c>
      <c r="F34" s="2" t="s">
        <v>139</v>
      </c>
      <c r="G34" s="2" t="s">
        <v>80</v>
      </c>
      <c r="H34" s="2" t="s">
        <v>142</v>
      </c>
      <c r="I34" s="2" t="s">
        <v>76</v>
      </c>
      <c r="J34" s="3">
        <v>75</v>
      </c>
      <c r="K34" s="3">
        <v>78</v>
      </c>
      <c r="L34" s="5">
        <f t="shared" ref="L34:L65" si="4">IFERROR(K34/J34,"Cancelled")</f>
        <v>1.04</v>
      </c>
      <c r="M34" s="2" t="s">
        <v>102</v>
      </c>
      <c r="N34" s="118">
        <f t="shared" ref="N34:N65" si="5">LEN(M34)</f>
        <v>2</v>
      </c>
      <c r="O34" s="4">
        <v>0.46527776999999998</v>
      </c>
      <c r="P34" s="4">
        <v>0.52083332999999998</v>
      </c>
      <c r="Q34" s="2" t="s">
        <v>82</v>
      </c>
      <c r="R34" s="2" t="s">
        <v>125</v>
      </c>
      <c r="S34" s="3">
        <v>105</v>
      </c>
      <c r="T34" s="5">
        <f t="shared" ref="T34:T65" si="6">IFERROR(K34/S34,"Cancelled")</f>
        <v>0.74285714285714288</v>
      </c>
    </row>
    <row r="35" spans="1:20" ht="14.65" thickBot="1">
      <c r="A35" s="2" t="s">
        <v>71</v>
      </c>
      <c r="B35" s="2" t="s">
        <v>120</v>
      </c>
      <c r="C35" s="2" t="s">
        <v>121</v>
      </c>
      <c r="D35" s="2" t="str">
        <f t="shared" si="0"/>
        <v>CS 061</v>
      </c>
      <c r="E35" s="2" t="s">
        <v>122</v>
      </c>
      <c r="F35" s="2" t="s">
        <v>139</v>
      </c>
      <c r="G35" s="2" t="s">
        <v>132</v>
      </c>
      <c r="H35" s="2" t="s">
        <v>247</v>
      </c>
      <c r="I35" s="2" t="s">
        <v>76</v>
      </c>
      <c r="J35" s="3">
        <v>40</v>
      </c>
      <c r="K35" s="3">
        <v>47</v>
      </c>
      <c r="L35" s="5">
        <f t="shared" si="4"/>
        <v>1.175</v>
      </c>
      <c r="M35" s="2" t="s">
        <v>102</v>
      </c>
      <c r="N35" s="118">
        <f t="shared" si="5"/>
        <v>2</v>
      </c>
      <c r="O35" s="4">
        <v>0.65277777000000003</v>
      </c>
      <c r="P35" s="4">
        <v>0.70833332999999998</v>
      </c>
      <c r="Q35" s="2" t="s">
        <v>82</v>
      </c>
      <c r="R35" s="2" t="s">
        <v>248</v>
      </c>
      <c r="S35" s="3">
        <v>63</v>
      </c>
      <c r="T35" s="5">
        <f t="shared" si="6"/>
        <v>0.74603174603174605</v>
      </c>
    </row>
    <row r="36" spans="1:20" ht="14.65" thickBot="1">
      <c r="A36" s="2" t="s">
        <v>71</v>
      </c>
      <c r="B36" s="2" t="s">
        <v>72</v>
      </c>
      <c r="C36" s="2" t="s">
        <v>194</v>
      </c>
      <c r="D36" s="2" t="str">
        <f t="shared" si="0"/>
        <v>ECON 002</v>
      </c>
      <c r="E36" s="2" t="s">
        <v>194</v>
      </c>
      <c r="F36" s="2" t="s">
        <v>80</v>
      </c>
      <c r="G36" s="2" t="s">
        <v>74</v>
      </c>
      <c r="H36" s="2" t="s">
        <v>195</v>
      </c>
      <c r="I36" s="2" t="s">
        <v>76</v>
      </c>
      <c r="J36" s="3">
        <v>565</v>
      </c>
      <c r="K36" s="3">
        <v>564</v>
      </c>
      <c r="L36" s="5">
        <f t="shared" si="4"/>
        <v>0.99823008849557526</v>
      </c>
      <c r="M36" s="2" t="s">
        <v>77</v>
      </c>
      <c r="N36" s="118">
        <f t="shared" si="5"/>
        <v>3</v>
      </c>
      <c r="O36" s="4">
        <v>0.34027776999999998</v>
      </c>
      <c r="P36" s="4">
        <v>0.375</v>
      </c>
      <c r="Q36" s="2" t="s">
        <v>78</v>
      </c>
      <c r="R36" s="2" t="s">
        <v>79</v>
      </c>
      <c r="S36" s="3">
        <v>570</v>
      </c>
      <c r="T36" s="5">
        <f t="shared" si="6"/>
        <v>0.98947368421052628</v>
      </c>
    </row>
    <row r="37" spans="1:20" ht="14.65" thickBot="1">
      <c r="A37" s="2" t="s">
        <v>71</v>
      </c>
      <c r="B37" s="2" t="s">
        <v>72</v>
      </c>
      <c r="C37" s="2" t="s">
        <v>194</v>
      </c>
      <c r="D37" s="2" t="str">
        <f t="shared" si="0"/>
        <v>ECON 003</v>
      </c>
      <c r="E37" s="2" t="s">
        <v>194</v>
      </c>
      <c r="F37" s="2" t="s">
        <v>132</v>
      </c>
      <c r="G37" s="2" t="s">
        <v>74</v>
      </c>
      <c r="H37" s="2" t="s">
        <v>196</v>
      </c>
      <c r="I37" s="2" t="s">
        <v>76</v>
      </c>
      <c r="J37" s="3">
        <v>570</v>
      </c>
      <c r="K37" s="3">
        <v>570</v>
      </c>
      <c r="L37" s="5">
        <f t="shared" si="4"/>
        <v>1</v>
      </c>
      <c r="M37" s="2" t="s">
        <v>77</v>
      </c>
      <c r="N37" s="118">
        <f t="shared" si="5"/>
        <v>3</v>
      </c>
      <c r="O37" s="4">
        <v>0.42361111000000001</v>
      </c>
      <c r="P37" s="4">
        <v>0.45833332999999998</v>
      </c>
      <c r="Q37" s="2" t="s">
        <v>78</v>
      </c>
      <c r="R37" s="2" t="s">
        <v>79</v>
      </c>
      <c r="S37" s="3">
        <v>570</v>
      </c>
      <c r="T37" s="5">
        <f t="shared" si="6"/>
        <v>1</v>
      </c>
    </row>
    <row r="38" spans="1:20" ht="14.65" thickBot="1">
      <c r="A38" s="2" t="s">
        <v>71</v>
      </c>
      <c r="B38" s="2" t="s">
        <v>26</v>
      </c>
      <c r="C38" s="2" t="s">
        <v>211</v>
      </c>
      <c r="D38" s="2" t="str">
        <f t="shared" si="0"/>
        <v>EDUC 005</v>
      </c>
      <c r="E38" s="2" t="s">
        <v>211</v>
      </c>
      <c r="F38" s="2" t="s">
        <v>123</v>
      </c>
      <c r="G38" s="2" t="s">
        <v>74</v>
      </c>
      <c r="H38" s="2" t="s">
        <v>212</v>
      </c>
      <c r="I38" s="2" t="s">
        <v>76</v>
      </c>
      <c r="J38" s="3">
        <v>135</v>
      </c>
      <c r="K38" s="3">
        <v>134</v>
      </c>
      <c r="L38" s="5">
        <f t="shared" si="4"/>
        <v>0.99259259259259258</v>
      </c>
      <c r="M38" s="2" t="s">
        <v>102</v>
      </c>
      <c r="N38" s="118">
        <f t="shared" si="5"/>
        <v>2</v>
      </c>
      <c r="O38" s="4">
        <v>0.44444444</v>
      </c>
      <c r="P38" s="4">
        <v>0.5</v>
      </c>
      <c r="Q38" s="2" t="s">
        <v>82</v>
      </c>
      <c r="R38" s="2" t="s">
        <v>213</v>
      </c>
      <c r="S38" s="3">
        <v>135</v>
      </c>
      <c r="T38" s="5">
        <f t="shared" si="6"/>
        <v>0.99259259259259258</v>
      </c>
    </row>
    <row r="39" spans="1:20" ht="14.65" thickBot="1">
      <c r="A39" s="2" t="s">
        <v>71</v>
      </c>
      <c r="B39" s="2" t="s">
        <v>26</v>
      </c>
      <c r="C39" s="2" t="s">
        <v>211</v>
      </c>
      <c r="D39" s="2" t="str">
        <f t="shared" si="0"/>
        <v>EDUC 010</v>
      </c>
      <c r="E39" s="2" t="s">
        <v>211</v>
      </c>
      <c r="F39" s="2" t="s">
        <v>100</v>
      </c>
      <c r="G39" s="2" t="s">
        <v>74</v>
      </c>
      <c r="H39" s="2" t="s">
        <v>237</v>
      </c>
      <c r="I39" s="2" t="s">
        <v>76</v>
      </c>
      <c r="J39" s="3">
        <v>105</v>
      </c>
      <c r="K39" s="3">
        <v>101</v>
      </c>
      <c r="L39" s="5">
        <f t="shared" si="4"/>
        <v>0.96190476190476193</v>
      </c>
      <c r="M39" s="2" t="s">
        <v>102</v>
      </c>
      <c r="N39" s="118">
        <f t="shared" si="5"/>
        <v>2</v>
      </c>
      <c r="O39" s="4">
        <v>0.77777777000000003</v>
      </c>
      <c r="P39" s="4">
        <v>0.83333332999999998</v>
      </c>
      <c r="Q39" s="2" t="s">
        <v>82</v>
      </c>
      <c r="R39" s="2" t="s">
        <v>203</v>
      </c>
      <c r="S39" s="3">
        <v>111</v>
      </c>
      <c r="T39" s="5">
        <f t="shared" si="6"/>
        <v>0.90990990990990994</v>
      </c>
    </row>
    <row r="40" spans="1:20" ht="14.65" thickBot="1">
      <c r="A40" s="2" t="s">
        <v>71</v>
      </c>
      <c r="B40" s="2" t="s">
        <v>120</v>
      </c>
      <c r="C40" s="2" t="s">
        <v>143</v>
      </c>
      <c r="D40" s="2" t="str">
        <f t="shared" si="0"/>
        <v>EE 001A</v>
      </c>
      <c r="E40" s="2" t="s">
        <v>144</v>
      </c>
      <c r="F40" s="2" t="s">
        <v>106</v>
      </c>
      <c r="G40" s="2" t="s">
        <v>74</v>
      </c>
      <c r="H40" s="2" t="s">
        <v>145</v>
      </c>
      <c r="I40" s="2" t="s">
        <v>76</v>
      </c>
      <c r="J40" s="3">
        <v>240</v>
      </c>
      <c r="K40" s="3">
        <v>175</v>
      </c>
      <c r="L40" s="5">
        <f t="shared" si="4"/>
        <v>0.72916666666666663</v>
      </c>
      <c r="M40" s="2" t="s">
        <v>102</v>
      </c>
      <c r="N40" s="118">
        <f t="shared" si="5"/>
        <v>2</v>
      </c>
      <c r="O40" s="4">
        <v>0.71527777000000003</v>
      </c>
      <c r="P40" s="4">
        <v>0.77083332999999998</v>
      </c>
      <c r="Q40" s="2" t="s">
        <v>82</v>
      </c>
      <c r="R40" s="2" t="s">
        <v>96</v>
      </c>
      <c r="S40" s="3">
        <v>284</v>
      </c>
      <c r="T40" s="5">
        <f t="shared" si="6"/>
        <v>0.61619718309859151</v>
      </c>
    </row>
    <row r="41" spans="1:20" ht="14.65" thickBot="1">
      <c r="A41" s="2" t="s">
        <v>71</v>
      </c>
      <c r="B41" s="2" t="s">
        <v>84</v>
      </c>
      <c r="C41" s="2" t="s">
        <v>146</v>
      </c>
      <c r="D41" s="2" t="str">
        <f t="shared" si="0"/>
        <v>ENSC 001</v>
      </c>
      <c r="E41" s="2" t="s">
        <v>147</v>
      </c>
      <c r="F41" s="2" t="s">
        <v>74</v>
      </c>
      <c r="G41" s="2" t="s">
        <v>74</v>
      </c>
      <c r="H41" s="2" t="s">
        <v>148</v>
      </c>
      <c r="I41" s="2" t="s">
        <v>76</v>
      </c>
      <c r="J41" s="3">
        <v>280</v>
      </c>
      <c r="K41" s="3">
        <v>278</v>
      </c>
      <c r="L41" s="5">
        <f t="shared" si="4"/>
        <v>0.99285714285714288</v>
      </c>
      <c r="M41" s="2" t="s">
        <v>102</v>
      </c>
      <c r="N41" s="118">
        <f t="shared" si="5"/>
        <v>2</v>
      </c>
      <c r="O41" s="4">
        <v>0.40277776999999998</v>
      </c>
      <c r="P41" s="4">
        <v>0.45833332999999998</v>
      </c>
      <c r="Q41" s="2" t="s">
        <v>78</v>
      </c>
      <c r="R41" s="2" t="s">
        <v>96</v>
      </c>
      <c r="S41" s="3">
        <v>284</v>
      </c>
      <c r="T41" s="5">
        <f t="shared" si="6"/>
        <v>0.97887323943661975</v>
      </c>
    </row>
    <row r="42" spans="1:20" ht="14.65" thickBot="1">
      <c r="A42" s="2" t="s">
        <v>71</v>
      </c>
      <c r="B42" s="2" t="s">
        <v>72</v>
      </c>
      <c r="C42" s="2" t="s">
        <v>149</v>
      </c>
      <c r="D42" s="2" t="str">
        <f t="shared" si="0"/>
        <v>ETST 001</v>
      </c>
      <c r="E42" s="2" t="s">
        <v>149</v>
      </c>
      <c r="F42" s="2" t="s">
        <v>74</v>
      </c>
      <c r="G42" s="2" t="s">
        <v>74</v>
      </c>
      <c r="H42" s="2" t="s">
        <v>150</v>
      </c>
      <c r="I42" s="2" t="s">
        <v>76</v>
      </c>
      <c r="J42" s="3">
        <v>525</v>
      </c>
      <c r="K42" s="3">
        <v>524</v>
      </c>
      <c r="L42" s="5">
        <f t="shared" si="4"/>
        <v>0.99809523809523815</v>
      </c>
      <c r="M42" s="2" t="s">
        <v>151</v>
      </c>
      <c r="N42" s="118">
        <f t="shared" si="5"/>
        <v>2</v>
      </c>
      <c r="O42" s="4">
        <v>0.79861110999999996</v>
      </c>
      <c r="P42" s="4">
        <v>0.85416665999999997</v>
      </c>
      <c r="Q42" s="2" t="s">
        <v>78</v>
      </c>
      <c r="R42" s="2" t="s">
        <v>79</v>
      </c>
      <c r="S42" s="3">
        <v>570</v>
      </c>
      <c r="T42" s="5">
        <f t="shared" si="6"/>
        <v>0.91929824561403506</v>
      </c>
    </row>
    <row r="43" spans="1:20" ht="14.65" thickBot="1">
      <c r="A43" s="2" t="s">
        <v>71</v>
      </c>
      <c r="B43" s="2" t="s">
        <v>72</v>
      </c>
      <c r="C43" s="2" t="s">
        <v>149</v>
      </c>
      <c r="D43" s="2" t="str">
        <f t="shared" si="0"/>
        <v>ETST 002</v>
      </c>
      <c r="E43" s="2" t="s">
        <v>149</v>
      </c>
      <c r="F43" s="2" t="s">
        <v>80</v>
      </c>
      <c r="G43" s="2" t="s">
        <v>74</v>
      </c>
      <c r="H43" s="2" t="s">
        <v>234</v>
      </c>
      <c r="I43" s="2" t="s">
        <v>76</v>
      </c>
      <c r="J43" s="3">
        <v>300</v>
      </c>
      <c r="K43" s="3">
        <v>298</v>
      </c>
      <c r="L43" s="5">
        <f t="shared" si="4"/>
        <v>0.99333333333333329</v>
      </c>
      <c r="M43" s="2" t="s">
        <v>102</v>
      </c>
      <c r="N43" s="118">
        <f t="shared" si="5"/>
        <v>2</v>
      </c>
      <c r="O43" s="4">
        <v>0.38194444</v>
      </c>
      <c r="P43" s="4">
        <v>0.4375</v>
      </c>
      <c r="Q43" s="2" t="s">
        <v>82</v>
      </c>
      <c r="R43" s="2" t="s">
        <v>235</v>
      </c>
      <c r="S43" s="3">
        <v>334</v>
      </c>
      <c r="T43" s="5">
        <f t="shared" si="6"/>
        <v>0.89221556886227549</v>
      </c>
    </row>
    <row r="44" spans="1:20" ht="14.65" thickBot="1">
      <c r="A44" s="2" t="s">
        <v>71</v>
      </c>
      <c r="B44" s="2" t="s">
        <v>72</v>
      </c>
      <c r="C44" s="2" t="s">
        <v>149</v>
      </c>
      <c r="D44" s="2" t="str">
        <f t="shared" si="0"/>
        <v>ETST 003</v>
      </c>
      <c r="E44" s="2" t="s">
        <v>149</v>
      </c>
      <c r="F44" s="2" t="s">
        <v>132</v>
      </c>
      <c r="G44" s="2" t="s">
        <v>74</v>
      </c>
      <c r="H44" s="2" t="s">
        <v>236</v>
      </c>
      <c r="I44" s="2" t="s">
        <v>76</v>
      </c>
      <c r="J44" s="3">
        <v>225</v>
      </c>
      <c r="K44" s="3">
        <v>186</v>
      </c>
      <c r="L44" s="5">
        <f t="shared" si="4"/>
        <v>0.82666666666666666</v>
      </c>
      <c r="M44" s="2" t="s">
        <v>102</v>
      </c>
      <c r="N44" s="118">
        <f t="shared" si="5"/>
        <v>2</v>
      </c>
      <c r="O44" s="4">
        <v>0.79861110999999996</v>
      </c>
      <c r="P44" s="4">
        <v>0.85416665999999997</v>
      </c>
      <c r="Q44" s="2" t="s">
        <v>82</v>
      </c>
      <c r="R44" s="2" t="s">
        <v>96</v>
      </c>
      <c r="S44" s="3">
        <v>284</v>
      </c>
      <c r="T44" s="5">
        <f t="shared" si="6"/>
        <v>0.65492957746478875</v>
      </c>
    </row>
    <row r="45" spans="1:20" ht="14.65" thickBot="1">
      <c r="A45" s="2" t="s">
        <v>71</v>
      </c>
      <c r="B45" s="2" t="s">
        <v>72</v>
      </c>
      <c r="C45" s="2" t="s">
        <v>388</v>
      </c>
      <c r="D45" s="2" t="s">
        <v>387</v>
      </c>
      <c r="E45" s="2" t="s">
        <v>388</v>
      </c>
      <c r="F45" s="20" t="s">
        <v>389</v>
      </c>
      <c r="G45" s="20" t="s">
        <v>74</v>
      </c>
      <c r="H45" s="20" t="s">
        <v>390</v>
      </c>
      <c r="I45" s="2" t="s">
        <v>76</v>
      </c>
      <c r="J45" s="3">
        <v>300</v>
      </c>
      <c r="K45" s="3">
        <v>298</v>
      </c>
      <c r="L45" s="5">
        <f t="shared" si="4"/>
        <v>0.99333333333333329</v>
      </c>
      <c r="M45" s="2" t="s">
        <v>102</v>
      </c>
      <c r="N45" s="118">
        <f t="shared" si="5"/>
        <v>2</v>
      </c>
      <c r="O45" s="4">
        <v>0.46527777777777773</v>
      </c>
      <c r="P45" s="4">
        <v>0.52083333333333337</v>
      </c>
      <c r="Q45" s="2" t="s">
        <v>78</v>
      </c>
      <c r="R45" s="2" t="s">
        <v>79</v>
      </c>
      <c r="S45" s="3">
        <v>570</v>
      </c>
      <c r="T45" s="5">
        <f t="shared" si="6"/>
        <v>0.52280701754385961</v>
      </c>
    </row>
    <row r="46" spans="1:20" ht="14.65" thickBot="1">
      <c r="A46" s="2" t="s">
        <v>71</v>
      </c>
      <c r="B46" s="2" t="s">
        <v>72</v>
      </c>
      <c r="C46" s="2" t="s">
        <v>152</v>
      </c>
      <c r="D46" s="2" t="str">
        <f t="shared" ref="D46:D84" si="7">E46&amp;" "&amp;F46</f>
        <v>HIST 010</v>
      </c>
      <c r="E46" s="2" t="s">
        <v>152</v>
      </c>
      <c r="F46" s="2" t="s">
        <v>100</v>
      </c>
      <c r="G46" s="2" t="s">
        <v>74</v>
      </c>
      <c r="H46" s="2" t="s">
        <v>153</v>
      </c>
      <c r="I46" s="2" t="s">
        <v>76</v>
      </c>
      <c r="J46" s="3">
        <v>504</v>
      </c>
      <c r="K46" s="3">
        <v>503</v>
      </c>
      <c r="L46" s="5">
        <f t="shared" si="4"/>
        <v>0.99801587301587302</v>
      </c>
      <c r="M46" s="2" t="s">
        <v>102</v>
      </c>
      <c r="N46" s="118">
        <f t="shared" si="5"/>
        <v>2</v>
      </c>
      <c r="O46" s="4">
        <v>0.59027777000000003</v>
      </c>
      <c r="P46" s="4">
        <v>0.64583332999999998</v>
      </c>
      <c r="Q46" s="2" t="s">
        <v>82</v>
      </c>
      <c r="R46" s="2" t="s">
        <v>79</v>
      </c>
      <c r="S46" s="3">
        <v>570</v>
      </c>
      <c r="T46" s="5">
        <f t="shared" si="6"/>
        <v>0.88245614035087716</v>
      </c>
    </row>
    <row r="47" spans="1:20" ht="14.65" thickBot="1">
      <c r="A47" s="2" t="s">
        <v>71</v>
      </c>
      <c r="B47" s="2" t="s">
        <v>72</v>
      </c>
      <c r="C47" s="2" t="s">
        <v>152</v>
      </c>
      <c r="D47" s="2" t="str">
        <f t="shared" si="7"/>
        <v>HIST 015</v>
      </c>
      <c r="E47" s="2" t="s">
        <v>152</v>
      </c>
      <c r="F47" s="2" t="s">
        <v>154</v>
      </c>
      <c r="G47" s="2" t="s">
        <v>74</v>
      </c>
      <c r="H47" s="2" t="s">
        <v>155</v>
      </c>
      <c r="I47" s="2" t="s">
        <v>76</v>
      </c>
      <c r="J47" s="3">
        <v>503</v>
      </c>
      <c r="K47" s="3">
        <v>487</v>
      </c>
      <c r="L47" s="5">
        <f t="shared" si="4"/>
        <v>0.96819085487077539</v>
      </c>
      <c r="M47" s="2" t="s">
        <v>77</v>
      </c>
      <c r="N47" s="118">
        <f t="shared" si="5"/>
        <v>3</v>
      </c>
      <c r="O47" s="4">
        <v>0.38194444</v>
      </c>
      <c r="P47" s="4">
        <v>0.41666666000000002</v>
      </c>
      <c r="Q47" s="2" t="s">
        <v>82</v>
      </c>
      <c r="R47" s="2" t="s">
        <v>79</v>
      </c>
      <c r="S47" s="3">
        <v>570</v>
      </c>
      <c r="T47" s="5">
        <f t="shared" si="6"/>
        <v>0.85438596491228069</v>
      </c>
    </row>
    <row r="48" spans="1:20" ht="14.65" thickBot="1">
      <c r="A48" s="2" t="s">
        <v>71</v>
      </c>
      <c r="B48" s="2" t="s">
        <v>72</v>
      </c>
      <c r="C48" s="2" t="s">
        <v>152</v>
      </c>
      <c r="D48" s="2" t="str">
        <f t="shared" si="7"/>
        <v>HIST 020</v>
      </c>
      <c r="E48" s="2" t="s">
        <v>152</v>
      </c>
      <c r="F48" s="2" t="s">
        <v>109</v>
      </c>
      <c r="G48" s="2" t="s">
        <v>74</v>
      </c>
      <c r="H48" s="2" t="s">
        <v>156</v>
      </c>
      <c r="I48" s="2" t="s">
        <v>76</v>
      </c>
      <c r="J48" s="3">
        <v>505</v>
      </c>
      <c r="K48" s="3">
        <v>507</v>
      </c>
      <c r="L48" s="5">
        <f t="shared" si="4"/>
        <v>1.003960396039604</v>
      </c>
      <c r="M48" s="2" t="s">
        <v>102</v>
      </c>
      <c r="N48" s="118">
        <f t="shared" si="5"/>
        <v>2</v>
      </c>
      <c r="O48" s="4">
        <v>0.52777777000000003</v>
      </c>
      <c r="P48" s="4">
        <v>0.58333332999999998</v>
      </c>
      <c r="Q48" s="2" t="s">
        <v>82</v>
      </c>
      <c r="R48" s="2" t="s">
        <v>79</v>
      </c>
      <c r="S48" s="3">
        <v>570</v>
      </c>
      <c r="T48" s="5">
        <f t="shared" si="6"/>
        <v>0.88947368421052631</v>
      </c>
    </row>
    <row r="49" spans="1:20" ht="14.65" thickBot="1">
      <c r="A49" s="2" t="s">
        <v>71</v>
      </c>
      <c r="B49" s="2" t="s">
        <v>84</v>
      </c>
      <c r="C49" s="2" t="s">
        <v>157</v>
      </c>
      <c r="D49" s="2" t="str">
        <f t="shared" si="7"/>
        <v>MATH 004</v>
      </c>
      <c r="E49" s="2" t="s">
        <v>157</v>
      </c>
      <c r="F49" s="2" t="s">
        <v>158</v>
      </c>
      <c r="G49" s="2" t="s">
        <v>74</v>
      </c>
      <c r="H49" s="2" t="s">
        <v>159</v>
      </c>
      <c r="I49" s="2" t="s">
        <v>76</v>
      </c>
      <c r="J49" s="3">
        <v>109</v>
      </c>
      <c r="K49" s="3">
        <v>109</v>
      </c>
      <c r="L49" s="5">
        <f t="shared" si="4"/>
        <v>1</v>
      </c>
      <c r="M49" s="2" t="s">
        <v>77</v>
      </c>
      <c r="N49" s="118">
        <f t="shared" si="5"/>
        <v>3</v>
      </c>
      <c r="O49" s="4">
        <v>0.54861110999999996</v>
      </c>
      <c r="P49" s="4">
        <v>0.58333332999999998</v>
      </c>
      <c r="Q49" s="2" t="s">
        <v>82</v>
      </c>
      <c r="R49" s="2" t="s">
        <v>115</v>
      </c>
      <c r="S49" s="3">
        <v>288</v>
      </c>
      <c r="T49" s="5">
        <f t="shared" si="6"/>
        <v>0.37847222222222221</v>
      </c>
    </row>
    <row r="50" spans="1:20" ht="14.65" thickBot="1">
      <c r="A50" s="2" t="s">
        <v>71</v>
      </c>
      <c r="B50" s="2" t="s">
        <v>84</v>
      </c>
      <c r="C50" s="2" t="s">
        <v>157</v>
      </c>
      <c r="D50" s="2" t="str">
        <f t="shared" si="7"/>
        <v>MATH 004</v>
      </c>
      <c r="E50" s="2" t="s">
        <v>157</v>
      </c>
      <c r="F50" s="2" t="s">
        <v>158</v>
      </c>
      <c r="G50" s="2" t="s">
        <v>109</v>
      </c>
      <c r="H50" s="2" t="s">
        <v>160</v>
      </c>
      <c r="I50" s="2" t="s">
        <v>76</v>
      </c>
      <c r="J50" s="3">
        <v>179</v>
      </c>
      <c r="K50" s="3">
        <v>166</v>
      </c>
      <c r="L50" s="5">
        <f t="shared" si="4"/>
        <v>0.92737430167597767</v>
      </c>
      <c r="M50" s="2" t="s">
        <v>102</v>
      </c>
      <c r="N50" s="118">
        <f t="shared" si="5"/>
        <v>2</v>
      </c>
      <c r="O50" s="4">
        <v>0.34027776999999998</v>
      </c>
      <c r="P50" s="4">
        <v>0.39583332999999998</v>
      </c>
      <c r="Q50" s="2" t="s">
        <v>82</v>
      </c>
      <c r="R50" s="2" t="s">
        <v>96</v>
      </c>
      <c r="S50" s="3">
        <v>284</v>
      </c>
      <c r="T50" s="5">
        <f t="shared" si="6"/>
        <v>0.58450704225352113</v>
      </c>
    </row>
    <row r="51" spans="1:20" ht="14.65" thickBot="1">
      <c r="A51" s="2" t="s">
        <v>71</v>
      </c>
      <c r="B51" s="2" t="s">
        <v>84</v>
      </c>
      <c r="C51" s="2" t="s">
        <v>157</v>
      </c>
      <c r="D51" s="2" t="str">
        <f t="shared" si="7"/>
        <v>MATH 005</v>
      </c>
      <c r="E51" s="2" t="s">
        <v>157</v>
      </c>
      <c r="F51" s="2" t="s">
        <v>123</v>
      </c>
      <c r="G51" s="2" t="s">
        <v>74</v>
      </c>
      <c r="H51" s="2" t="s">
        <v>161</v>
      </c>
      <c r="I51" s="2" t="s">
        <v>76</v>
      </c>
      <c r="J51" s="3">
        <v>266</v>
      </c>
      <c r="K51" s="3">
        <v>253</v>
      </c>
      <c r="L51" s="5">
        <f t="shared" si="4"/>
        <v>0.95112781954887216</v>
      </c>
      <c r="M51" s="2" t="s">
        <v>102</v>
      </c>
      <c r="N51" s="118">
        <f t="shared" si="5"/>
        <v>2</v>
      </c>
      <c r="O51" s="4">
        <v>0.52777777000000003</v>
      </c>
      <c r="P51" s="4">
        <v>0.58333332999999998</v>
      </c>
      <c r="Q51" s="2" t="s">
        <v>78</v>
      </c>
      <c r="R51" s="2" t="s">
        <v>93</v>
      </c>
      <c r="S51" s="3">
        <v>303</v>
      </c>
      <c r="T51" s="5">
        <f t="shared" si="6"/>
        <v>0.83498349834983498</v>
      </c>
    </row>
    <row r="52" spans="1:20" ht="14.65" thickBot="1">
      <c r="A52" s="2" t="s">
        <v>71</v>
      </c>
      <c r="B52" s="2" t="s">
        <v>84</v>
      </c>
      <c r="C52" s="2" t="s">
        <v>157</v>
      </c>
      <c r="D52" s="2" t="str">
        <f t="shared" si="7"/>
        <v>MATH 005</v>
      </c>
      <c r="E52" s="2" t="s">
        <v>157</v>
      </c>
      <c r="F52" s="2" t="s">
        <v>123</v>
      </c>
      <c r="G52" s="2" t="s">
        <v>100</v>
      </c>
      <c r="H52" s="2" t="s">
        <v>162</v>
      </c>
      <c r="I52" s="2" t="s">
        <v>76</v>
      </c>
      <c r="J52" s="3">
        <v>275</v>
      </c>
      <c r="K52" s="3">
        <v>266</v>
      </c>
      <c r="L52" s="5">
        <f t="shared" si="4"/>
        <v>0.96727272727272728</v>
      </c>
      <c r="M52" s="2" t="s">
        <v>77</v>
      </c>
      <c r="N52" s="118">
        <f t="shared" si="5"/>
        <v>3</v>
      </c>
      <c r="O52" s="4">
        <v>0.67361110999999996</v>
      </c>
      <c r="P52" s="4">
        <v>0.70833332999999998</v>
      </c>
      <c r="Q52" s="2" t="s">
        <v>78</v>
      </c>
      <c r="R52" s="2" t="s">
        <v>163</v>
      </c>
      <c r="S52" s="3">
        <v>300</v>
      </c>
      <c r="T52" s="5">
        <f t="shared" si="6"/>
        <v>0.88666666666666671</v>
      </c>
    </row>
    <row r="53" spans="1:20" ht="14.65" thickBot="1">
      <c r="A53" s="2" t="s">
        <v>71</v>
      </c>
      <c r="B53" s="2" t="s">
        <v>84</v>
      </c>
      <c r="C53" s="2" t="s">
        <v>157</v>
      </c>
      <c r="D53" s="2" t="str">
        <f t="shared" si="7"/>
        <v>MATH 005</v>
      </c>
      <c r="E53" s="2" t="s">
        <v>157</v>
      </c>
      <c r="F53" s="2" t="s">
        <v>123</v>
      </c>
      <c r="G53" s="2" t="s">
        <v>109</v>
      </c>
      <c r="H53" s="2" t="s">
        <v>202</v>
      </c>
      <c r="I53" s="2" t="s">
        <v>76</v>
      </c>
      <c r="J53" s="3">
        <v>83</v>
      </c>
      <c r="K53" s="3">
        <v>80</v>
      </c>
      <c r="L53" s="5">
        <f t="shared" si="4"/>
        <v>0.96385542168674698</v>
      </c>
      <c r="M53" s="2" t="s">
        <v>77</v>
      </c>
      <c r="N53" s="118">
        <f t="shared" si="5"/>
        <v>3</v>
      </c>
      <c r="O53" s="4">
        <v>0.46527776999999998</v>
      </c>
      <c r="P53" s="4">
        <v>0.5</v>
      </c>
      <c r="Q53" s="2" t="s">
        <v>82</v>
      </c>
      <c r="R53" s="2" t="s">
        <v>203</v>
      </c>
      <c r="S53" s="3">
        <v>111</v>
      </c>
      <c r="T53" s="5">
        <f t="shared" si="6"/>
        <v>0.72072072072072069</v>
      </c>
    </row>
    <row r="54" spans="1:20" ht="14.65" thickBot="1">
      <c r="A54" s="2" t="s">
        <v>71</v>
      </c>
      <c r="B54" s="2" t="s">
        <v>84</v>
      </c>
      <c r="C54" s="2" t="s">
        <v>157</v>
      </c>
      <c r="D54" s="2" t="str">
        <f t="shared" si="7"/>
        <v>MATH 006A</v>
      </c>
      <c r="E54" s="2" t="s">
        <v>157</v>
      </c>
      <c r="F54" s="2" t="s">
        <v>197</v>
      </c>
      <c r="G54" s="2" t="s">
        <v>100</v>
      </c>
      <c r="H54" s="2" t="s">
        <v>198</v>
      </c>
      <c r="I54" s="2" t="s">
        <v>76</v>
      </c>
      <c r="J54" s="3">
        <v>170</v>
      </c>
      <c r="K54" s="3">
        <v>159</v>
      </c>
      <c r="L54" s="5">
        <f t="shared" si="4"/>
        <v>0.93529411764705883</v>
      </c>
      <c r="M54" s="2" t="s">
        <v>102</v>
      </c>
      <c r="N54" s="118">
        <f t="shared" si="5"/>
        <v>2</v>
      </c>
      <c r="O54" s="4">
        <v>0.59027777000000003</v>
      </c>
      <c r="P54" s="4">
        <v>0.64583332999999998</v>
      </c>
      <c r="Q54" s="2" t="s">
        <v>78</v>
      </c>
      <c r="R54" s="2" t="s">
        <v>199</v>
      </c>
      <c r="S54" s="3">
        <v>170</v>
      </c>
      <c r="T54" s="5">
        <f t="shared" si="6"/>
        <v>0.93529411764705883</v>
      </c>
    </row>
    <row r="55" spans="1:20" ht="14.65" thickBot="1">
      <c r="A55" s="2" t="s">
        <v>71</v>
      </c>
      <c r="B55" s="2" t="s">
        <v>84</v>
      </c>
      <c r="C55" s="2" t="s">
        <v>157</v>
      </c>
      <c r="D55" s="2" t="str">
        <f t="shared" si="7"/>
        <v>MATH 006A</v>
      </c>
      <c r="E55" s="2" t="s">
        <v>157</v>
      </c>
      <c r="F55" s="2" t="s">
        <v>197</v>
      </c>
      <c r="G55" s="2" t="s">
        <v>109</v>
      </c>
      <c r="H55" s="2" t="s">
        <v>204</v>
      </c>
      <c r="I55" s="2" t="s">
        <v>76</v>
      </c>
      <c r="J55" s="3">
        <v>175</v>
      </c>
      <c r="K55" s="3">
        <v>152</v>
      </c>
      <c r="L55" s="5">
        <f t="shared" si="4"/>
        <v>0.86857142857142855</v>
      </c>
      <c r="M55" s="2" t="s">
        <v>102</v>
      </c>
      <c r="N55" s="118">
        <f t="shared" si="5"/>
        <v>2</v>
      </c>
      <c r="O55" s="4">
        <v>0.71527777000000003</v>
      </c>
      <c r="P55" s="4">
        <v>0.77083332999999998</v>
      </c>
      <c r="Q55" s="2" t="s">
        <v>78</v>
      </c>
      <c r="R55" s="2" t="s">
        <v>163</v>
      </c>
      <c r="S55" s="3">
        <v>300</v>
      </c>
      <c r="T55" s="5">
        <f t="shared" si="6"/>
        <v>0.50666666666666671</v>
      </c>
    </row>
    <row r="56" spans="1:20" ht="14.65" thickBot="1">
      <c r="A56" s="2" t="s">
        <v>71</v>
      </c>
      <c r="B56" s="2" t="s">
        <v>84</v>
      </c>
      <c r="C56" s="2" t="s">
        <v>157</v>
      </c>
      <c r="D56" s="2" t="str">
        <f t="shared" si="7"/>
        <v>MATH 006A</v>
      </c>
      <c r="E56" s="2" t="s">
        <v>157</v>
      </c>
      <c r="F56" s="2" t="s">
        <v>197</v>
      </c>
      <c r="G56" s="2" t="s">
        <v>88</v>
      </c>
      <c r="H56" s="2" t="s">
        <v>208</v>
      </c>
      <c r="I56" s="2" t="s">
        <v>76</v>
      </c>
      <c r="J56" s="3">
        <v>121</v>
      </c>
      <c r="K56" s="3">
        <v>119</v>
      </c>
      <c r="L56" s="5">
        <f t="shared" si="4"/>
        <v>0.98347107438016534</v>
      </c>
      <c r="M56" s="2" t="s">
        <v>77</v>
      </c>
      <c r="N56" s="118">
        <f t="shared" si="5"/>
        <v>3</v>
      </c>
      <c r="O56" s="4">
        <v>0.50694444000000005</v>
      </c>
      <c r="P56" s="4">
        <v>0.54166665999999997</v>
      </c>
      <c r="Q56" s="2" t="s">
        <v>82</v>
      </c>
      <c r="R56" s="2" t="s">
        <v>128</v>
      </c>
      <c r="S56" s="3">
        <v>138</v>
      </c>
      <c r="T56" s="5">
        <f t="shared" si="6"/>
        <v>0.8623188405797102</v>
      </c>
    </row>
    <row r="57" spans="1:20" ht="14.65" thickBot="1">
      <c r="A57" s="2" t="s">
        <v>71</v>
      </c>
      <c r="B57" s="2" t="s">
        <v>84</v>
      </c>
      <c r="C57" s="2" t="s">
        <v>157</v>
      </c>
      <c r="D57" s="2" t="str">
        <f t="shared" si="7"/>
        <v>MATH 006B</v>
      </c>
      <c r="E57" s="2" t="s">
        <v>157</v>
      </c>
      <c r="F57" s="2" t="s">
        <v>200</v>
      </c>
      <c r="G57" s="2" t="s">
        <v>74</v>
      </c>
      <c r="H57" s="2" t="s">
        <v>201</v>
      </c>
      <c r="I57" s="2" t="s">
        <v>76</v>
      </c>
      <c r="J57" s="3">
        <v>120</v>
      </c>
      <c r="K57" s="3">
        <v>120</v>
      </c>
      <c r="L57" s="5">
        <f t="shared" si="4"/>
        <v>1</v>
      </c>
      <c r="M57" s="2" t="s">
        <v>77</v>
      </c>
      <c r="N57" s="118">
        <f t="shared" si="5"/>
        <v>3</v>
      </c>
      <c r="O57" s="4">
        <v>0.71527777000000003</v>
      </c>
      <c r="P57" s="4">
        <v>0.75</v>
      </c>
      <c r="Q57" s="2" t="s">
        <v>78</v>
      </c>
      <c r="R57" s="2" t="s">
        <v>96</v>
      </c>
      <c r="S57" s="3">
        <v>284</v>
      </c>
      <c r="T57" s="5">
        <f t="shared" si="6"/>
        <v>0.42253521126760563</v>
      </c>
    </row>
    <row r="58" spans="1:20" ht="14.65" thickBot="1">
      <c r="A58" s="2" t="s">
        <v>71</v>
      </c>
      <c r="B58" s="2" t="s">
        <v>84</v>
      </c>
      <c r="C58" s="2" t="s">
        <v>157</v>
      </c>
      <c r="D58" s="2" t="str">
        <f t="shared" si="7"/>
        <v>MATH 007A</v>
      </c>
      <c r="E58" s="2" t="s">
        <v>157</v>
      </c>
      <c r="F58" s="2" t="s">
        <v>226</v>
      </c>
      <c r="G58" s="2" t="s">
        <v>74</v>
      </c>
      <c r="H58" s="2" t="s">
        <v>227</v>
      </c>
      <c r="I58" s="2" t="s">
        <v>76</v>
      </c>
      <c r="J58" s="3">
        <v>127</v>
      </c>
      <c r="K58" s="3">
        <v>122</v>
      </c>
      <c r="L58" s="5">
        <f t="shared" si="4"/>
        <v>0.96062992125984248</v>
      </c>
      <c r="M58" s="2" t="s">
        <v>77</v>
      </c>
      <c r="N58" s="118">
        <f t="shared" si="5"/>
        <v>3</v>
      </c>
      <c r="O58" s="4">
        <v>0.42361111000000001</v>
      </c>
      <c r="P58" s="4">
        <v>0.45833332999999998</v>
      </c>
      <c r="Q58" s="2" t="s">
        <v>82</v>
      </c>
      <c r="R58" s="2" t="s">
        <v>90</v>
      </c>
      <c r="S58" s="3">
        <v>130</v>
      </c>
      <c r="T58" s="5">
        <f t="shared" si="6"/>
        <v>0.93846153846153846</v>
      </c>
    </row>
    <row r="59" spans="1:20" ht="14.65" thickBot="1">
      <c r="A59" s="2" t="s">
        <v>71</v>
      </c>
      <c r="B59" s="2" t="s">
        <v>84</v>
      </c>
      <c r="C59" s="2" t="s">
        <v>157</v>
      </c>
      <c r="D59" s="2" t="str">
        <f t="shared" si="7"/>
        <v>MATH 007A</v>
      </c>
      <c r="E59" s="2" t="s">
        <v>157</v>
      </c>
      <c r="F59" s="2" t="s">
        <v>226</v>
      </c>
      <c r="G59" s="2" t="s">
        <v>100</v>
      </c>
      <c r="H59" s="2" t="s">
        <v>228</v>
      </c>
      <c r="I59" s="2" t="s">
        <v>76</v>
      </c>
      <c r="J59" s="3">
        <v>123</v>
      </c>
      <c r="K59" s="3">
        <v>117</v>
      </c>
      <c r="L59" s="5">
        <f t="shared" si="4"/>
        <v>0.95121951219512191</v>
      </c>
      <c r="M59" s="2" t="s">
        <v>102</v>
      </c>
      <c r="N59" s="118">
        <f t="shared" si="5"/>
        <v>2</v>
      </c>
      <c r="O59" s="4">
        <v>0.71527777000000003</v>
      </c>
      <c r="P59" s="4">
        <v>0.77083332999999998</v>
      </c>
      <c r="Q59" s="2" t="s">
        <v>82</v>
      </c>
      <c r="R59" s="2" t="s">
        <v>128</v>
      </c>
      <c r="S59" s="3">
        <v>138</v>
      </c>
      <c r="T59" s="5">
        <f t="shared" si="6"/>
        <v>0.84782608695652173</v>
      </c>
    </row>
    <row r="60" spans="1:20" ht="14.65" thickBot="1">
      <c r="A60" s="2" t="s">
        <v>71</v>
      </c>
      <c r="B60" s="2" t="s">
        <v>84</v>
      </c>
      <c r="C60" s="2" t="s">
        <v>157</v>
      </c>
      <c r="D60" s="2" t="str">
        <f t="shared" si="7"/>
        <v>MATH 007A</v>
      </c>
      <c r="E60" s="2" t="s">
        <v>157</v>
      </c>
      <c r="F60" s="2" t="s">
        <v>226</v>
      </c>
      <c r="G60" s="2" t="s">
        <v>109</v>
      </c>
      <c r="H60" s="2" t="s">
        <v>229</v>
      </c>
      <c r="I60" s="2" t="s">
        <v>76</v>
      </c>
      <c r="J60" s="3">
        <v>120</v>
      </c>
      <c r="K60" s="3">
        <v>96</v>
      </c>
      <c r="L60" s="5">
        <f t="shared" si="4"/>
        <v>0.8</v>
      </c>
      <c r="M60" s="2" t="s">
        <v>77</v>
      </c>
      <c r="N60" s="118">
        <f t="shared" si="5"/>
        <v>3</v>
      </c>
      <c r="O60" s="4">
        <v>0.75694444000000005</v>
      </c>
      <c r="P60" s="4">
        <v>0.79166665999999997</v>
      </c>
      <c r="Q60" s="2" t="s">
        <v>82</v>
      </c>
      <c r="R60" s="2" t="s">
        <v>128</v>
      </c>
      <c r="S60" s="3">
        <v>138</v>
      </c>
      <c r="T60" s="5">
        <f t="shared" si="6"/>
        <v>0.69565217391304346</v>
      </c>
    </row>
    <row r="61" spans="1:20" ht="14.65" thickBot="1">
      <c r="A61" s="2" t="s">
        <v>71</v>
      </c>
      <c r="B61" s="2" t="s">
        <v>84</v>
      </c>
      <c r="C61" s="2" t="s">
        <v>157</v>
      </c>
      <c r="D61" s="2" t="str">
        <f t="shared" si="7"/>
        <v>MATH 007B</v>
      </c>
      <c r="E61" s="2" t="s">
        <v>157</v>
      </c>
      <c r="F61" s="2" t="s">
        <v>230</v>
      </c>
      <c r="G61" s="2" t="s">
        <v>74</v>
      </c>
      <c r="H61" s="2" t="s">
        <v>231</v>
      </c>
      <c r="I61" s="2" t="s">
        <v>76</v>
      </c>
      <c r="J61" s="3">
        <v>152</v>
      </c>
      <c r="K61" s="3">
        <v>147</v>
      </c>
      <c r="L61" s="5">
        <f t="shared" si="4"/>
        <v>0.96710526315789469</v>
      </c>
      <c r="M61" s="2" t="s">
        <v>77</v>
      </c>
      <c r="N61" s="118">
        <f t="shared" si="5"/>
        <v>3</v>
      </c>
      <c r="O61" s="4">
        <v>0.50694444000000005</v>
      </c>
      <c r="P61" s="4">
        <v>0.54166665999999997</v>
      </c>
      <c r="Q61" s="2" t="s">
        <v>82</v>
      </c>
      <c r="R61" s="2" t="s">
        <v>83</v>
      </c>
      <c r="S61" s="3">
        <v>329</v>
      </c>
      <c r="T61" s="5">
        <f t="shared" si="6"/>
        <v>0.44680851063829785</v>
      </c>
    </row>
    <row r="62" spans="1:20" ht="14.65" thickBot="1">
      <c r="A62" s="2" t="s">
        <v>71</v>
      </c>
      <c r="B62" s="2" t="s">
        <v>84</v>
      </c>
      <c r="C62" s="2" t="s">
        <v>157</v>
      </c>
      <c r="D62" s="2" t="str">
        <f t="shared" si="7"/>
        <v>MATH 007B</v>
      </c>
      <c r="E62" s="2" t="s">
        <v>157</v>
      </c>
      <c r="F62" s="2" t="s">
        <v>230</v>
      </c>
      <c r="G62" s="2" t="s">
        <v>100</v>
      </c>
      <c r="H62" s="2" t="s">
        <v>242</v>
      </c>
      <c r="I62" s="2" t="s">
        <v>76</v>
      </c>
      <c r="J62" s="3">
        <v>120</v>
      </c>
      <c r="K62" s="3">
        <v>113</v>
      </c>
      <c r="L62" s="5">
        <f t="shared" si="4"/>
        <v>0.94166666666666665</v>
      </c>
      <c r="M62" s="2" t="s">
        <v>102</v>
      </c>
      <c r="N62" s="118">
        <f t="shared" si="5"/>
        <v>2</v>
      </c>
      <c r="O62" s="4">
        <v>0.77777777000000003</v>
      </c>
      <c r="P62" s="4">
        <v>0.83333332999999998</v>
      </c>
      <c r="Q62" s="2" t="s">
        <v>82</v>
      </c>
      <c r="R62" s="2" t="s">
        <v>90</v>
      </c>
      <c r="S62" s="3">
        <v>130</v>
      </c>
      <c r="T62" s="5">
        <f t="shared" si="6"/>
        <v>0.86923076923076925</v>
      </c>
    </row>
    <row r="63" spans="1:20" ht="14.65" thickBot="1">
      <c r="A63" s="2" t="s">
        <v>71</v>
      </c>
      <c r="B63" s="2" t="s">
        <v>84</v>
      </c>
      <c r="C63" s="2" t="s">
        <v>157</v>
      </c>
      <c r="D63" s="2" t="str">
        <f t="shared" si="7"/>
        <v>MATH 007B</v>
      </c>
      <c r="E63" s="2" t="s">
        <v>157</v>
      </c>
      <c r="F63" s="2" t="s">
        <v>230</v>
      </c>
      <c r="G63" s="2" t="s">
        <v>88</v>
      </c>
      <c r="H63" s="2" t="s">
        <v>232</v>
      </c>
      <c r="I63" s="2" t="s">
        <v>76</v>
      </c>
      <c r="J63" s="3">
        <v>120</v>
      </c>
      <c r="K63" s="3">
        <v>120</v>
      </c>
      <c r="L63" s="5">
        <f t="shared" si="4"/>
        <v>1</v>
      </c>
      <c r="M63" s="2" t="s">
        <v>77</v>
      </c>
      <c r="N63" s="118">
        <f t="shared" si="5"/>
        <v>3</v>
      </c>
      <c r="O63" s="4">
        <v>0.75694444000000005</v>
      </c>
      <c r="P63" s="4">
        <v>0.79166665999999997</v>
      </c>
      <c r="Q63" s="2" t="s">
        <v>78</v>
      </c>
      <c r="R63" s="2" t="s">
        <v>90</v>
      </c>
      <c r="S63" s="3">
        <v>130</v>
      </c>
      <c r="T63" s="5">
        <f t="shared" si="6"/>
        <v>0.92307692307692313</v>
      </c>
    </row>
    <row r="64" spans="1:20" ht="14.65" thickBot="1">
      <c r="A64" s="2" t="s">
        <v>71</v>
      </c>
      <c r="B64" s="2" t="s">
        <v>84</v>
      </c>
      <c r="C64" s="2" t="s">
        <v>157</v>
      </c>
      <c r="D64" s="2" t="str">
        <f t="shared" si="7"/>
        <v>MATH 007B</v>
      </c>
      <c r="E64" s="2" t="s">
        <v>157</v>
      </c>
      <c r="F64" s="2" t="s">
        <v>230</v>
      </c>
      <c r="G64" s="2" t="s">
        <v>111</v>
      </c>
      <c r="H64" s="2" t="s">
        <v>233</v>
      </c>
      <c r="I64" s="2" t="s">
        <v>76</v>
      </c>
      <c r="J64" s="3">
        <v>120</v>
      </c>
      <c r="K64" s="3">
        <v>94</v>
      </c>
      <c r="L64" s="5">
        <f t="shared" si="4"/>
        <v>0.78333333333333333</v>
      </c>
      <c r="M64" s="2" t="s">
        <v>102</v>
      </c>
      <c r="N64" s="118">
        <f t="shared" si="5"/>
        <v>2</v>
      </c>
      <c r="O64" s="4">
        <v>0.52777777000000003</v>
      </c>
      <c r="P64" s="4">
        <v>0.58333332999999998</v>
      </c>
      <c r="Q64" s="2" t="s">
        <v>82</v>
      </c>
      <c r="R64" s="2" t="s">
        <v>90</v>
      </c>
      <c r="S64" s="3">
        <v>130</v>
      </c>
      <c r="T64" s="5">
        <f t="shared" si="6"/>
        <v>0.72307692307692306</v>
      </c>
    </row>
    <row r="65" spans="1:20" ht="14.65" thickBot="1">
      <c r="A65" s="2" t="s">
        <v>71</v>
      </c>
      <c r="B65" s="2" t="s">
        <v>84</v>
      </c>
      <c r="C65" s="2" t="s">
        <v>157</v>
      </c>
      <c r="D65" s="2" t="str">
        <f t="shared" si="7"/>
        <v>MATH 009A</v>
      </c>
      <c r="E65" s="2" t="s">
        <v>157</v>
      </c>
      <c r="F65" s="2" t="s">
        <v>214</v>
      </c>
      <c r="G65" s="2" t="s">
        <v>74</v>
      </c>
      <c r="H65" s="2" t="s">
        <v>215</v>
      </c>
      <c r="I65" s="2" t="s">
        <v>76</v>
      </c>
      <c r="J65" s="3">
        <v>120</v>
      </c>
      <c r="K65" s="3">
        <v>116</v>
      </c>
      <c r="L65" s="5">
        <f t="shared" si="4"/>
        <v>0.96666666666666667</v>
      </c>
      <c r="M65" s="2" t="s">
        <v>77</v>
      </c>
      <c r="N65" s="118">
        <f t="shared" si="5"/>
        <v>3</v>
      </c>
      <c r="O65" s="4">
        <v>0.63194444000000005</v>
      </c>
      <c r="P65" s="4">
        <v>0.66666665999999997</v>
      </c>
      <c r="Q65" s="2" t="s">
        <v>82</v>
      </c>
      <c r="R65" s="2" t="s">
        <v>128</v>
      </c>
      <c r="S65" s="3">
        <v>138</v>
      </c>
      <c r="T65" s="5">
        <f t="shared" si="6"/>
        <v>0.84057971014492749</v>
      </c>
    </row>
    <row r="66" spans="1:20" ht="14.65" thickBot="1">
      <c r="A66" s="2" t="s">
        <v>71</v>
      </c>
      <c r="B66" s="2" t="s">
        <v>84</v>
      </c>
      <c r="C66" s="2" t="s">
        <v>157</v>
      </c>
      <c r="D66" s="2" t="str">
        <f t="shared" si="7"/>
        <v>MATH 009A</v>
      </c>
      <c r="E66" s="2" t="s">
        <v>157</v>
      </c>
      <c r="F66" s="2" t="s">
        <v>214</v>
      </c>
      <c r="G66" s="2" t="s">
        <v>100</v>
      </c>
      <c r="H66" s="2" t="s">
        <v>216</v>
      </c>
      <c r="I66" s="2" t="s">
        <v>76</v>
      </c>
      <c r="J66" s="3">
        <v>119</v>
      </c>
      <c r="K66" s="3">
        <v>112</v>
      </c>
      <c r="L66" s="5">
        <f t="shared" ref="L66:L95" si="8">IFERROR(K66/J66,"Cancelled")</f>
        <v>0.94117647058823528</v>
      </c>
      <c r="M66" s="2" t="s">
        <v>102</v>
      </c>
      <c r="N66" s="118">
        <f t="shared" ref="N66:N95" si="9">LEN(M66)</f>
        <v>2</v>
      </c>
      <c r="O66" s="4">
        <v>0.40277776999999998</v>
      </c>
      <c r="P66" s="4">
        <v>0.45833332999999998</v>
      </c>
      <c r="Q66" s="2" t="s">
        <v>78</v>
      </c>
      <c r="R66" s="2" t="s">
        <v>90</v>
      </c>
      <c r="S66" s="3">
        <v>130</v>
      </c>
      <c r="T66" s="5">
        <f t="shared" ref="T66:T95" si="10">IFERROR(K66/S66,"Cancelled")</f>
        <v>0.86153846153846159</v>
      </c>
    </row>
    <row r="67" spans="1:20" ht="14.65" thickBot="1">
      <c r="A67" s="2" t="s">
        <v>71</v>
      </c>
      <c r="B67" s="2" t="s">
        <v>84</v>
      </c>
      <c r="C67" s="2" t="s">
        <v>157</v>
      </c>
      <c r="D67" s="2" t="str">
        <f t="shared" si="7"/>
        <v>MATH 009A</v>
      </c>
      <c r="E67" s="2" t="s">
        <v>157</v>
      </c>
      <c r="F67" s="2" t="s">
        <v>214</v>
      </c>
      <c r="G67" s="2" t="s">
        <v>109</v>
      </c>
      <c r="H67" s="2" t="s">
        <v>217</v>
      </c>
      <c r="I67" s="2" t="s">
        <v>76</v>
      </c>
      <c r="J67" s="3">
        <v>122</v>
      </c>
      <c r="K67" s="3">
        <v>97</v>
      </c>
      <c r="L67" s="5">
        <f t="shared" si="8"/>
        <v>0.79508196721311475</v>
      </c>
      <c r="M67" s="2" t="s">
        <v>77</v>
      </c>
      <c r="N67" s="118">
        <f t="shared" si="9"/>
        <v>3</v>
      </c>
      <c r="O67" s="4">
        <v>0.54861110999999996</v>
      </c>
      <c r="P67" s="4">
        <v>0.58333332999999998</v>
      </c>
      <c r="Q67" s="2" t="s">
        <v>82</v>
      </c>
      <c r="R67" s="2" t="s">
        <v>90</v>
      </c>
      <c r="S67" s="3">
        <v>130</v>
      </c>
      <c r="T67" s="5">
        <f t="shared" si="10"/>
        <v>0.74615384615384617</v>
      </c>
    </row>
    <row r="68" spans="1:20" ht="14.65" thickBot="1">
      <c r="A68" s="2" t="s">
        <v>71</v>
      </c>
      <c r="B68" s="2" t="s">
        <v>84</v>
      </c>
      <c r="C68" s="2" t="s">
        <v>157</v>
      </c>
      <c r="D68" s="2" t="str">
        <f t="shared" si="7"/>
        <v>MATH 009B</v>
      </c>
      <c r="E68" s="2" t="s">
        <v>157</v>
      </c>
      <c r="F68" s="2" t="s">
        <v>218</v>
      </c>
      <c r="G68" s="2" t="s">
        <v>74</v>
      </c>
      <c r="H68" s="2" t="s">
        <v>219</v>
      </c>
      <c r="I68" s="2" t="s">
        <v>76</v>
      </c>
      <c r="J68" s="3">
        <v>125</v>
      </c>
      <c r="K68" s="3">
        <v>122</v>
      </c>
      <c r="L68" s="5">
        <f t="shared" si="8"/>
        <v>0.97599999999999998</v>
      </c>
      <c r="M68" s="2" t="s">
        <v>77</v>
      </c>
      <c r="N68" s="118">
        <f t="shared" si="9"/>
        <v>3</v>
      </c>
      <c r="O68" s="4">
        <v>0.71527777000000003</v>
      </c>
      <c r="P68" s="4">
        <v>0.75</v>
      </c>
      <c r="Q68" s="2" t="s">
        <v>82</v>
      </c>
      <c r="R68" s="2" t="s">
        <v>199</v>
      </c>
      <c r="S68" s="3">
        <v>170</v>
      </c>
      <c r="T68" s="5">
        <f t="shared" si="10"/>
        <v>0.71764705882352942</v>
      </c>
    </row>
    <row r="69" spans="1:20" ht="14.65" thickBot="1">
      <c r="A69" s="2" t="s">
        <v>71</v>
      </c>
      <c r="B69" s="2" t="s">
        <v>84</v>
      </c>
      <c r="C69" s="2" t="s">
        <v>157</v>
      </c>
      <c r="D69" s="2" t="str">
        <f t="shared" si="7"/>
        <v>MATH 009B</v>
      </c>
      <c r="E69" s="2" t="s">
        <v>157</v>
      </c>
      <c r="F69" s="2" t="s">
        <v>218</v>
      </c>
      <c r="G69" s="2" t="s">
        <v>100</v>
      </c>
      <c r="H69" s="2" t="s">
        <v>220</v>
      </c>
      <c r="I69" s="2" t="s">
        <v>76</v>
      </c>
      <c r="J69" s="3">
        <v>125</v>
      </c>
      <c r="K69" s="3">
        <v>124</v>
      </c>
      <c r="L69" s="5">
        <f t="shared" si="8"/>
        <v>0.99199999999999999</v>
      </c>
      <c r="M69" s="2" t="s">
        <v>77</v>
      </c>
      <c r="N69" s="118">
        <f t="shared" si="9"/>
        <v>3</v>
      </c>
      <c r="O69" s="4">
        <v>0.42361111000000001</v>
      </c>
      <c r="P69" s="4">
        <v>0.45833332999999998</v>
      </c>
      <c r="Q69" s="2" t="s">
        <v>82</v>
      </c>
      <c r="R69" s="2" t="s">
        <v>199</v>
      </c>
      <c r="S69" s="3">
        <v>170</v>
      </c>
      <c r="T69" s="5">
        <f t="shared" si="10"/>
        <v>0.72941176470588232</v>
      </c>
    </row>
    <row r="70" spans="1:20" ht="14.65" thickBot="1">
      <c r="A70" s="2" t="s">
        <v>71</v>
      </c>
      <c r="B70" s="2" t="s">
        <v>84</v>
      </c>
      <c r="C70" s="2" t="s">
        <v>157</v>
      </c>
      <c r="D70" s="2" t="str">
        <f t="shared" si="7"/>
        <v>MATH 009B</v>
      </c>
      <c r="E70" s="2" t="s">
        <v>157</v>
      </c>
      <c r="F70" s="2" t="s">
        <v>218</v>
      </c>
      <c r="G70" s="2" t="s">
        <v>109</v>
      </c>
      <c r="H70" s="2" t="s">
        <v>221</v>
      </c>
      <c r="I70" s="2" t="s">
        <v>76</v>
      </c>
      <c r="J70" s="3">
        <v>150</v>
      </c>
      <c r="K70" s="3">
        <v>150</v>
      </c>
      <c r="L70" s="5">
        <f t="shared" si="8"/>
        <v>1</v>
      </c>
      <c r="M70" s="2" t="s">
        <v>102</v>
      </c>
      <c r="N70" s="118">
        <f t="shared" si="9"/>
        <v>2</v>
      </c>
      <c r="O70" s="4">
        <v>0.46527776999999998</v>
      </c>
      <c r="P70" s="4">
        <v>0.52083332999999998</v>
      </c>
      <c r="Q70" s="2" t="s">
        <v>78</v>
      </c>
      <c r="R70" s="2" t="s">
        <v>199</v>
      </c>
      <c r="S70" s="3">
        <v>170</v>
      </c>
      <c r="T70" s="5">
        <f t="shared" si="10"/>
        <v>0.88235294117647056</v>
      </c>
    </row>
    <row r="71" spans="1:20" ht="14.65" thickBot="1">
      <c r="A71" s="2" t="s">
        <v>71</v>
      </c>
      <c r="B71" s="2" t="s">
        <v>84</v>
      </c>
      <c r="C71" s="2" t="s">
        <v>157</v>
      </c>
      <c r="D71" s="2" t="str">
        <f t="shared" si="7"/>
        <v>MATH 009B</v>
      </c>
      <c r="E71" s="2" t="s">
        <v>157</v>
      </c>
      <c r="F71" s="2" t="s">
        <v>218</v>
      </c>
      <c r="G71" s="2" t="s">
        <v>88</v>
      </c>
      <c r="H71" s="2" t="s">
        <v>222</v>
      </c>
      <c r="I71" s="2" t="s">
        <v>76</v>
      </c>
      <c r="J71" s="3">
        <v>106</v>
      </c>
      <c r="K71" s="3">
        <v>105</v>
      </c>
      <c r="L71" s="5">
        <f t="shared" si="8"/>
        <v>0.99056603773584906</v>
      </c>
      <c r="M71" s="2" t="s">
        <v>102</v>
      </c>
      <c r="N71" s="118">
        <f t="shared" si="9"/>
        <v>2</v>
      </c>
      <c r="O71" s="4">
        <v>0.65277777000000003</v>
      </c>
      <c r="P71" s="4">
        <v>0.70833332999999998</v>
      </c>
      <c r="Q71" s="2" t="s">
        <v>78</v>
      </c>
      <c r="R71" s="2" t="s">
        <v>199</v>
      </c>
      <c r="S71" s="3">
        <v>170</v>
      </c>
      <c r="T71" s="5">
        <f t="shared" si="10"/>
        <v>0.61764705882352944</v>
      </c>
    </row>
    <row r="72" spans="1:20" ht="14.65" thickBot="1">
      <c r="A72" s="2" t="s">
        <v>71</v>
      </c>
      <c r="B72" s="2" t="s">
        <v>84</v>
      </c>
      <c r="C72" s="2" t="s">
        <v>157</v>
      </c>
      <c r="D72" s="2" t="str">
        <f t="shared" si="7"/>
        <v>MATH 009B</v>
      </c>
      <c r="E72" s="2" t="s">
        <v>157</v>
      </c>
      <c r="F72" s="2" t="s">
        <v>218</v>
      </c>
      <c r="G72" s="2" t="s">
        <v>111</v>
      </c>
      <c r="H72" s="2" t="s">
        <v>239</v>
      </c>
      <c r="I72" s="2" t="s">
        <v>76</v>
      </c>
      <c r="J72" s="3">
        <v>100</v>
      </c>
      <c r="K72" s="3">
        <v>43</v>
      </c>
      <c r="L72" s="5">
        <f t="shared" si="8"/>
        <v>0.43</v>
      </c>
      <c r="M72" s="2" t="s">
        <v>102</v>
      </c>
      <c r="N72" s="118">
        <f t="shared" si="9"/>
        <v>2</v>
      </c>
      <c r="O72" s="4">
        <v>0.34027776999999998</v>
      </c>
      <c r="P72" s="4">
        <v>0.39583332999999998</v>
      </c>
      <c r="Q72" s="2" t="s">
        <v>82</v>
      </c>
      <c r="R72" s="2" t="s">
        <v>90</v>
      </c>
      <c r="S72" s="3">
        <v>130</v>
      </c>
      <c r="T72" s="5">
        <f t="shared" si="10"/>
        <v>0.33076923076923076</v>
      </c>
    </row>
    <row r="73" spans="1:20" ht="14.65" thickBot="1">
      <c r="A73" s="2" t="s">
        <v>71</v>
      </c>
      <c r="B73" s="2" t="s">
        <v>84</v>
      </c>
      <c r="C73" s="2" t="s">
        <v>157</v>
      </c>
      <c r="D73" s="2" t="str">
        <f t="shared" si="7"/>
        <v>MATH 009C</v>
      </c>
      <c r="E73" s="2" t="s">
        <v>157</v>
      </c>
      <c r="F73" s="2" t="s">
        <v>164</v>
      </c>
      <c r="G73" s="2" t="s">
        <v>74</v>
      </c>
      <c r="H73" s="2" t="s">
        <v>165</v>
      </c>
      <c r="I73" s="2" t="s">
        <v>76</v>
      </c>
      <c r="J73" s="3">
        <v>121</v>
      </c>
      <c r="K73" s="3">
        <v>121</v>
      </c>
      <c r="L73" s="5">
        <f t="shared" si="8"/>
        <v>1</v>
      </c>
      <c r="M73" s="2" t="s">
        <v>77</v>
      </c>
      <c r="N73" s="118">
        <f t="shared" si="9"/>
        <v>3</v>
      </c>
      <c r="O73" s="4">
        <v>0.34027776999999998</v>
      </c>
      <c r="P73" s="4">
        <v>0.375</v>
      </c>
      <c r="Q73" s="2" t="s">
        <v>78</v>
      </c>
      <c r="R73" s="2" t="s">
        <v>90</v>
      </c>
      <c r="S73" s="3">
        <v>130</v>
      </c>
      <c r="T73" s="5">
        <f t="shared" si="10"/>
        <v>0.93076923076923079</v>
      </c>
    </row>
    <row r="74" spans="1:20" ht="14.65" thickBot="1">
      <c r="A74" s="2" t="s">
        <v>71</v>
      </c>
      <c r="B74" s="2" t="s">
        <v>84</v>
      </c>
      <c r="C74" s="2" t="s">
        <v>157</v>
      </c>
      <c r="D74" s="2" t="str">
        <f t="shared" si="7"/>
        <v>MATH 009C</v>
      </c>
      <c r="E74" s="2" t="s">
        <v>157</v>
      </c>
      <c r="F74" s="2" t="s">
        <v>164</v>
      </c>
      <c r="G74" s="2" t="s">
        <v>100</v>
      </c>
      <c r="H74" s="2" t="s">
        <v>166</v>
      </c>
      <c r="I74" s="2" t="s">
        <v>76</v>
      </c>
      <c r="J74" s="3">
        <v>100</v>
      </c>
      <c r="K74" s="3">
        <v>97</v>
      </c>
      <c r="L74" s="5">
        <f t="shared" si="8"/>
        <v>0.97</v>
      </c>
      <c r="M74" s="2" t="s">
        <v>102</v>
      </c>
      <c r="N74" s="118">
        <f t="shared" si="9"/>
        <v>2</v>
      </c>
      <c r="O74" s="4">
        <v>0.52777777000000003</v>
      </c>
      <c r="P74" s="4">
        <v>0.58333332999999998</v>
      </c>
      <c r="Q74" s="2" t="s">
        <v>78</v>
      </c>
      <c r="R74" s="2" t="s">
        <v>167</v>
      </c>
      <c r="S74" s="3">
        <v>100</v>
      </c>
      <c r="T74" s="5">
        <f t="shared" si="10"/>
        <v>0.97</v>
      </c>
    </row>
    <row r="75" spans="1:20" ht="14.65" thickBot="1">
      <c r="A75" s="2" t="s">
        <v>71</v>
      </c>
      <c r="B75" s="2" t="s">
        <v>84</v>
      </c>
      <c r="C75" s="2" t="s">
        <v>157</v>
      </c>
      <c r="D75" s="2" t="str">
        <f t="shared" si="7"/>
        <v>MATH 009C</v>
      </c>
      <c r="E75" s="2" t="s">
        <v>157</v>
      </c>
      <c r="F75" s="2" t="s">
        <v>164</v>
      </c>
      <c r="G75" s="2" t="s">
        <v>109</v>
      </c>
      <c r="H75" s="2" t="s">
        <v>168</v>
      </c>
      <c r="I75" s="2" t="s">
        <v>76</v>
      </c>
      <c r="J75" s="3">
        <v>105</v>
      </c>
      <c r="K75" s="3">
        <v>105</v>
      </c>
      <c r="L75" s="5">
        <f t="shared" si="8"/>
        <v>1</v>
      </c>
      <c r="M75" s="2" t="s">
        <v>77</v>
      </c>
      <c r="N75" s="118">
        <f t="shared" si="9"/>
        <v>3</v>
      </c>
      <c r="O75" s="4">
        <v>0.50694444000000005</v>
      </c>
      <c r="P75" s="4">
        <v>0.54166665999999997</v>
      </c>
      <c r="Q75" s="2" t="s">
        <v>78</v>
      </c>
      <c r="R75" s="2" t="s">
        <v>125</v>
      </c>
      <c r="S75" s="3">
        <v>105</v>
      </c>
      <c r="T75" s="5">
        <f t="shared" si="10"/>
        <v>1</v>
      </c>
    </row>
    <row r="76" spans="1:20" ht="14.65" thickBot="1">
      <c r="A76" s="2" t="s">
        <v>71</v>
      </c>
      <c r="B76" s="2" t="s">
        <v>84</v>
      </c>
      <c r="C76" s="2" t="s">
        <v>157</v>
      </c>
      <c r="D76" s="2" t="str">
        <f t="shared" si="7"/>
        <v>MATH 009C</v>
      </c>
      <c r="E76" s="2" t="s">
        <v>157</v>
      </c>
      <c r="F76" s="2" t="s">
        <v>164</v>
      </c>
      <c r="G76" s="2" t="s">
        <v>88</v>
      </c>
      <c r="H76" s="2" t="s">
        <v>169</v>
      </c>
      <c r="I76" s="2" t="s">
        <v>76</v>
      </c>
      <c r="J76" s="3">
        <v>91</v>
      </c>
      <c r="K76" s="3">
        <v>87</v>
      </c>
      <c r="L76" s="5">
        <f t="shared" si="8"/>
        <v>0.95604395604395609</v>
      </c>
      <c r="M76" s="2" t="s">
        <v>102</v>
      </c>
      <c r="N76" s="118">
        <f t="shared" si="9"/>
        <v>2</v>
      </c>
      <c r="O76" s="4">
        <v>0.77777777000000003</v>
      </c>
      <c r="P76" s="4">
        <v>0.83333332999999998</v>
      </c>
      <c r="Q76" s="2" t="s">
        <v>78</v>
      </c>
      <c r="R76" s="2" t="s">
        <v>167</v>
      </c>
      <c r="S76" s="3">
        <v>100</v>
      </c>
      <c r="T76" s="5">
        <f t="shared" si="10"/>
        <v>0.87</v>
      </c>
    </row>
    <row r="77" spans="1:20" ht="14.65" thickBot="1">
      <c r="A77" s="2" t="s">
        <v>71</v>
      </c>
      <c r="B77" s="2" t="s">
        <v>84</v>
      </c>
      <c r="C77" s="2" t="s">
        <v>157</v>
      </c>
      <c r="D77" s="2" t="str">
        <f t="shared" si="7"/>
        <v>MATH 022</v>
      </c>
      <c r="E77" s="2" t="s">
        <v>157</v>
      </c>
      <c r="F77" s="2" t="s">
        <v>223</v>
      </c>
      <c r="G77" s="2" t="s">
        <v>74</v>
      </c>
      <c r="H77" s="2" t="s">
        <v>224</v>
      </c>
      <c r="I77" s="2" t="s">
        <v>76</v>
      </c>
      <c r="J77" s="3">
        <v>211</v>
      </c>
      <c r="K77" s="3">
        <v>199</v>
      </c>
      <c r="L77" s="5">
        <f t="shared" si="8"/>
        <v>0.94312796208530802</v>
      </c>
      <c r="M77" s="2" t="s">
        <v>77</v>
      </c>
      <c r="N77" s="118">
        <f t="shared" si="9"/>
        <v>3</v>
      </c>
      <c r="O77" s="4">
        <v>0.46527776999999998</v>
      </c>
      <c r="P77" s="4">
        <v>0.5</v>
      </c>
      <c r="Q77" s="2" t="s">
        <v>82</v>
      </c>
      <c r="R77" s="2" t="s">
        <v>93</v>
      </c>
      <c r="S77" s="3">
        <v>303</v>
      </c>
      <c r="T77" s="5">
        <f t="shared" si="10"/>
        <v>0.65676567656765672</v>
      </c>
    </row>
    <row r="78" spans="1:20" ht="14.65" thickBot="1">
      <c r="A78" s="2" t="s">
        <v>71</v>
      </c>
      <c r="B78" s="2" t="s">
        <v>72</v>
      </c>
      <c r="C78" s="2" t="s">
        <v>170</v>
      </c>
      <c r="D78" s="2" t="str">
        <f t="shared" si="7"/>
        <v>MCS 001</v>
      </c>
      <c r="E78" s="2" t="s">
        <v>170</v>
      </c>
      <c r="F78" s="2" t="s">
        <v>74</v>
      </c>
      <c r="G78" s="2" t="s">
        <v>74</v>
      </c>
      <c r="H78" s="2" t="s">
        <v>171</v>
      </c>
      <c r="I78" s="2" t="s">
        <v>76</v>
      </c>
      <c r="J78" s="3">
        <v>270</v>
      </c>
      <c r="K78" s="3">
        <v>270</v>
      </c>
      <c r="L78" s="5">
        <f t="shared" si="8"/>
        <v>1</v>
      </c>
      <c r="M78" s="2" t="s">
        <v>102</v>
      </c>
      <c r="N78" s="118">
        <f t="shared" si="9"/>
        <v>2</v>
      </c>
      <c r="O78" s="4">
        <v>0.40277776999999998</v>
      </c>
      <c r="P78" s="4">
        <v>0.45833332999999998</v>
      </c>
      <c r="Q78" s="2" t="s">
        <v>78</v>
      </c>
      <c r="R78" s="2" t="s">
        <v>163</v>
      </c>
      <c r="S78" s="3">
        <v>300</v>
      </c>
      <c r="T78" s="5">
        <f t="shared" si="10"/>
        <v>0.9</v>
      </c>
    </row>
    <row r="79" spans="1:20" ht="14.65" thickBot="1">
      <c r="A79" s="2" t="s">
        <v>71</v>
      </c>
      <c r="B79" s="2" t="s">
        <v>72</v>
      </c>
      <c r="C79" s="2" t="s">
        <v>172</v>
      </c>
      <c r="D79" s="2" t="str">
        <f t="shared" si="7"/>
        <v>PHIL 001</v>
      </c>
      <c r="E79" s="2" t="s">
        <v>172</v>
      </c>
      <c r="F79" s="2" t="s">
        <v>74</v>
      </c>
      <c r="G79" s="2" t="s">
        <v>74</v>
      </c>
      <c r="H79" s="2" t="s">
        <v>173</v>
      </c>
      <c r="I79" s="2" t="s">
        <v>76</v>
      </c>
      <c r="J79" s="3">
        <v>290</v>
      </c>
      <c r="K79" s="3">
        <v>288</v>
      </c>
      <c r="L79" s="5">
        <f t="shared" si="8"/>
        <v>0.99310344827586206</v>
      </c>
      <c r="M79" s="2" t="s">
        <v>77</v>
      </c>
      <c r="N79" s="118">
        <f t="shared" si="9"/>
        <v>3</v>
      </c>
      <c r="O79" s="4">
        <v>0.40277776999999998</v>
      </c>
      <c r="P79" s="4">
        <v>0.4375</v>
      </c>
      <c r="Q79" s="2" t="s">
        <v>82</v>
      </c>
      <c r="R79" s="2" t="s">
        <v>103</v>
      </c>
      <c r="S79" s="3">
        <v>416</v>
      </c>
      <c r="T79" s="5">
        <f t="shared" si="10"/>
        <v>0.69230769230769229</v>
      </c>
    </row>
    <row r="80" spans="1:20" ht="14.65" thickBot="1">
      <c r="A80" s="2" t="s">
        <v>71</v>
      </c>
      <c r="B80" s="2" t="s">
        <v>84</v>
      </c>
      <c r="C80" s="2" t="s">
        <v>174</v>
      </c>
      <c r="D80" s="2" t="str">
        <f t="shared" si="7"/>
        <v>PHYS 040A</v>
      </c>
      <c r="E80" s="2" t="s">
        <v>175</v>
      </c>
      <c r="F80" s="2" t="s">
        <v>176</v>
      </c>
      <c r="G80" s="2" t="s">
        <v>74</v>
      </c>
      <c r="H80" s="2" t="s">
        <v>177</v>
      </c>
      <c r="I80" s="2" t="s">
        <v>76</v>
      </c>
      <c r="J80" s="3">
        <v>288</v>
      </c>
      <c r="K80" s="3">
        <v>115</v>
      </c>
      <c r="L80" s="5">
        <f t="shared" si="8"/>
        <v>0.39930555555555558</v>
      </c>
      <c r="M80" s="2" t="s">
        <v>102</v>
      </c>
      <c r="N80" s="118">
        <f t="shared" si="9"/>
        <v>2</v>
      </c>
      <c r="O80" s="4">
        <v>0.34027776999999998</v>
      </c>
      <c r="P80" s="4">
        <v>0.39583332999999998</v>
      </c>
      <c r="Q80" s="2" t="s">
        <v>82</v>
      </c>
      <c r="R80" s="2" t="s">
        <v>115</v>
      </c>
      <c r="S80" s="3">
        <v>288</v>
      </c>
      <c r="T80" s="5">
        <f t="shared" si="10"/>
        <v>0.39930555555555558</v>
      </c>
    </row>
    <row r="81" spans="1:20" ht="14.65" thickBot="1">
      <c r="A81" s="2" t="s">
        <v>71</v>
      </c>
      <c r="B81" s="2" t="s">
        <v>84</v>
      </c>
      <c r="C81" s="2" t="s">
        <v>174</v>
      </c>
      <c r="D81" s="2" t="str">
        <f t="shared" si="7"/>
        <v>PHYS 040A</v>
      </c>
      <c r="E81" s="2" t="s">
        <v>175</v>
      </c>
      <c r="F81" s="2" t="s">
        <v>176</v>
      </c>
      <c r="G81" s="2" t="s">
        <v>109</v>
      </c>
      <c r="H81" s="2" t="s">
        <v>178</v>
      </c>
      <c r="I81" s="2" t="s">
        <v>76</v>
      </c>
      <c r="J81" s="3">
        <v>288</v>
      </c>
      <c r="K81" s="3">
        <v>118</v>
      </c>
      <c r="L81" s="5">
        <f t="shared" si="8"/>
        <v>0.40972222222222221</v>
      </c>
      <c r="M81" s="2" t="s">
        <v>102</v>
      </c>
      <c r="N81" s="118">
        <f t="shared" si="9"/>
        <v>2</v>
      </c>
      <c r="O81" s="4">
        <v>0.59027777000000003</v>
      </c>
      <c r="P81" s="4">
        <v>0.64583332999999998</v>
      </c>
      <c r="Q81" s="2" t="s">
        <v>82</v>
      </c>
      <c r="R81" s="2" t="s">
        <v>115</v>
      </c>
      <c r="S81" s="3">
        <v>288</v>
      </c>
      <c r="T81" s="5">
        <f t="shared" si="10"/>
        <v>0.40972222222222221</v>
      </c>
    </row>
    <row r="82" spans="1:20" ht="14.65" thickBot="1">
      <c r="A82" s="2" t="s">
        <v>71</v>
      </c>
      <c r="B82" s="2" t="s">
        <v>84</v>
      </c>
      <c r="C82" s="2" t="s">
        <v>174</v>
      </c>
      <c r="D82" s="2" t="str">
        <f t="shared" si="7"/>
        <v>PHYS 040A</v>
      </c>
      <c r="E82" s="2" t="s">
        <v>175</v>
      </c>
      <c r="F82" s="2" t="s">
        <v>176</v>
      </c>
      <c r="G82" s="2" t="s">
        <v>88</v>
      </c>
      <c r="H82" s="2" t="s">
        <v>240</v>
      </c>
      <c r="I82" s="2" t="s">
        <v>76</v>
      </c>
      <c r="J82" s="3">
        <v>288</v>
      </c>
      <c r="K82" s="3">
        <v>117</v>
      </c>
      <c r="L82" s="5">
        <f t="shared" si="8"/>
        <v>0.40625</v>
      </c>
      <c r="M82" s="2" t="s">
        <v>102</v>
      </c>
      <c r="N82" s="118">
        <f t="shared" si="9"/>
        <v>2</v>
      </c>
      <c r="O82" s="4">
        <v>0.46527776999999998</v>
      </c>
      <c r="P82" s="4">
        <v>0.52083332999999998</v>
      </c>
      <c r="Q82" s="2" t="s">
        <v>82</v>
      </c>
      <c r="R82" s="2" t="s">
        <v>115</v>
      </c>
      <c r="S82" s="3">
        <v>288</v>
      </c>
      <c r="T82" s="5">
        <f t="shared" si="10"/>
        <v>0.40625</v>
      </c>
    </row>
    <row r="83" spans="1:20" ht="14.65" thickBot="1">
      <c r="A83" s="2" t="s">
        <v>71</v>
      </c>
      <c r="B83" s="2" t="s">
        <v>84</v>
      </c>
      <c r="C83" s="2" t="s">
        <v>174</v>
      </c>
      <c r="D83" s="2" t="str">
        <f t="shared" si="7"/>
        <v>PHYS 040C</v>
      </c>
      <c r="E83" s="2" t="s">
        <v>175</v>
      </c>
      <c r="F83" s="2" t="s">
        <v>179</v>
      </c>
      <c r="G83" s="2" t="s">
        <v>74</v>
      </c>
      <c r="H83" s="2" t="s">
        <v>180</v>
      </c>
      <c r="I83" s="2" t="s">
        <v>76</v>
      </c>
      <c r="J83" s="3">
        <v>288</v>
      </c>
      <c r="K83" s="3">
        <v>114</v>
      </c>
      <c r="L83" s="5">
        <f t="shared" si="8"/>
        <v>0.39583333333333331</v>
      </c>
      <c r="M83" s="2" t="s">
        <v>102</v>
      </c>
      <c r="N83" s="118">
        <f t="shared" si="9"/>
        <v>2</v>
      </c>
      <c r="O83" s="4">
        <v>0.65277777000000003</v>
      </c>
      <c r="P83" s="4">
        <v>0.70833332999999998</v>
      </c>
      <c r="Q83" s="2" t="s">
        <v>82</v>
      </c>
      <c r="R83" s="2" t="s">
        <v>115</v>
      </c>
      <c r="S83" s="3">
        <v>288</v>
      </c>
      <c r="T83" s="5">
        <f t="shared" si="10"/>
        <v>0.39583333333333331</v>
      </c>
    </row>
    <row r="84" spans="1:20" ht="14.65" thickBot="1">
      <c r="A84" s="2" t="s">
        <v>71</v>
      </c>
      <c r="B84" s="2" t="s">
        <v>84</v>
      </c>
      <c r="C84" s="2" t="s">
        <v>174</v>
      </c>
      <c r="D84" s="2" t="str">
        <f t="shared" si="7"/>
        <v>PHYS 040C</v>
      </c>
      <c r="E84" s="2" t="s">
        <v>175</v>
      </c>
      <c r="F84" s="2" t="s">
        <v>179</v>
      </c>
      <c r="G84" s="2" t="s">
        <v>109</v>
      </c>
      <c r="H84" s="2" t="s">
        <v>181</v>
      </c>
      <c r="I84" s="2" t="s">
        <v>76</v>
      </c>
      <c r="J84" s="3">
        <v>288</v>
      </c>
      <c r="K84" s="3">
        <v>100</v>
      </c>
      <c r="L84" s="5">
        <f t="shared" si="8"/>
        <v>0.34722222222222221</v>
      </c>
      <c r="M84" s="2" t="s">
        <v>102</v>
      </c>
      <c r="N84" s="118">
        <f t="shared" si="9"/>
        <v>2</v>
      </c>
      <c r="O84" s="4">
        <v>0.40277776999999998</v>
      </c>
      <c r="P84" s="4">
        <v>0.45833332999999998</v>
      </c>
      <c r="Q84" s="2" t="s">
        <v>82</v>
      </c>
      <c r="R84" s="2" t="s">
        <v>115</v>
      </c>
      <c r="S84" s="3">
        <v>288</v>
      </c>
      <c r="T84" s="5">
        <f t="shared" si="10"/>
        <v>0.34722222222222221</v>
      </c>
    </row>
    <row r="85" spans="1:20" ht="14.65" thickBot="1">
      <c r="A85" s="2" t="s">
        <v>71</v>
      </c>
      <c r="B85" s="2" t="s">
        <v>72</v>
      </c>
      <c r="C85" s="2" t="s">
        <v>182</v>
      </c>
      <c r="D85" s="2" t="s">
        <v>393</v>
      </c>
      <c r="E85" s="2" t="s">
        <v>182</v>
      </c>
      <c r="F85" s="20" t="s">
        <v>394</v>
      </c>
      <c r="G85" s="20" t="s">
        <v>74</v>
      </c>
      <c r="H85" s="20" t="s">
        <v>395</v>
      </c>
      <c r="I85" s="2" t="s">
        <v>76</v>
      </c>
      <c r="J85" s="3">
        <v>180</v>
      </c>
      <c r="K85" s="3">
        <v>171</v>
      </c>
      <c r="L85" s="5">
        <f t="shared" si="8"/>
        <v>0.95</v>
      </c>
      <c r="M85" s="2" t="s">
        <v>77</v>
      </c>
      <c r="N85" s="118">
        <f t="shared" si="9"/>
        <v>3</v>
      </c>
      <c r="O85" s="4">
        <v>0.54861111111111105</v>
      </c>
      <c r="P85" s="4">
        <v>0.58333333333333337</v>
      </c>
      <c r="Q85" s="2" t="s">
        <v>82</v>
      </c>
      <c r="R85" s="2" t="s">
        <v>83</v>
      </c>
      <c r="S85" s="3">
        <v>329</v>
      </c>
      <c r="T85" s="5">
        <f t="shared" si="10"/>
        <v>0.51975683890577506</v>
      </c>
    </row>
    <row r="86" spans="1:20" ht="14.65" thickBot="1">
      <c r="A86" s="2" t="s">
        <v>71</v>
      </c>
      <c r="B86" s="2" t="s">
        <v>72</v>
      </c>
      <c r="C86" s="2" t="s">
        <v>182</v>
      </c>
      <c r="D86" s="2" t="str">
        <f t="shared" ref="D86:D92" si="11">E86&amp;" "&amp;F86</f>
        <v>POSC 010</v>
      </c>
      <c r="E86" s="2" t="s">
        <v>182</v>
      </c>
      <c r="F86" s="2" t="s">
        <v>100</v>
      </c>
      <c r="G86" s="2" t="s">
        <v>74</v>
      </c>
      <c r="H86" s="2" t="s">
        <v>183</v>
      </c>
      <c r="I86" s="2" t="s">
        <v>76</v>
      </c>
      <c r="J86" s="3">
        <v>300</v>
      </c>
      <c r="K86" s="3">
        <v>298</v>
      </c>
      <c r="L86" s="5">
        <f t="shared" si="8"/>
        <v>0.99333333333333329</v>
      </c>
      <c r="M86" s="2" t="s">
        <v>77</v>
      </c>
      <c r="N86" s="118">
        <f t="shared" si="9"/>
        <v>3</v>
      </c>
      <c r="O86" s="4">
        <v>0.34027776999999998</v>
      </c>
      <c r="P86" s="4">
        <v>0.375</v>
      </c>
      <c r="Q86" s="2" t="s">
        <v>78</v>
      </c>
      <c r="R86" s="2" t="s">
        <v>163</v>
      </c>
      <c r="S86" s="3">
        <v>300</v>
      </c>
      <c r="T86" s="5">
        <f t="shared" si="10"/>
        <v>0.99333333333333329</v>
      </c>
    </row>
    <row r="87" spans="1:20" ht="14.65" thickBot="1">
      <c r="A87" s="2" t="s">
        <v>71</v>
      </c>
      <c r="B87" s="2" t="s">
        <v>72</v>
      </c>
      <c r="C87" s="2" t="s">
        <v>182</v>
      </c>
      <c r="D87" s="2" t="str">
        <f t="shared" si="11"/>
        <v>POSC 015</v>
      </c>
      <c r="E87" s="2" t="s">
        <v>182</v>
      </c>
      <c r="F87" s="2" t="s">
        <v>154</v>
      </c>
      <c r="G87" s="2" t="s">
        <v>74</v>
      </c>
      <c r="H87" s="2" t="s">
        <v>184</v>
      </c>
      <c r="I87" s="2" t="s">
        <v>76</v>
      </c>
      <c r="J87" s="3">
        <v>264</v>
      </c>
      <c r="K87" s="3">
        <v>263</v>
      </c>
      <c r="L87" s="5">
        <f t="shared" si="8"/>
        <v>0.99621212121212122</v>
      </c>
      <c r="M87" s="2" t="s">
        <v>102</v>
      </c>
      <c r="N87" s="118">
        <f t="shared" si="9"/>
        <v>2</v>
      </c>
      <c r="O87" s="4">
        <v>0.46527776999999998</v>
      </c>
      <c r="P87" s="4">
        <v>0.52083332999999998</v>
      </c>
      <c r="Q87" s="2" t="s">
        <v>82</v>
      </c>
      <c r="R87" s="2" t="s">
        <v>96</v>
      </c>
      <c r="S87" s="3">
        <v>284</v>
      </c>
      <c r="T87" s="5">
        <f t="shared" si="10"/>
        <v>0.926056338028169</v>
      </c>
    </row>
    <row r="88" spans="1:20" ht="14.65" thickBot="1">
      <c r="A88" s="2" t="s">
        <v>71</v>
      </c>
      <c r="B88" s="2" t="s">
        <v>72</v>
      </c>
      <c r="C88" s="2" t="s">
        <v>182</v>
      </c>
      <c r="D88" s="2" t="str">
        <f t="shared" si="11"/>
        <v>POSC 020</v>
      </c>
      <c r="E88" s="2" t="s">
        <v>182</v>
      </c>
      <c r="F88" s="2" t="s">
        <v>109</v>
      </c>
      <c r="G88" s="2" t="s">
        <v>74</v>
      </c>
      <c r="H88" s="2" t="s">
        <v>185</v>
      </c>
      <c r="I88" s="2" t="s">
        <v>76</v>
      </c>
      <c r="J88" s="3">
        <v>324</v>
      </c>
      <c r="K88" s="3">
        <v>321</v>
      </c>
      <c r="L88" s="5">
        <f t="shared" si="8"/>
        <v>0.9907407407407407</v>
      </c>
      <c r="M88" s="2" t="s">
        <v>77</v>
      </c>
      <c r="N88" s="118">
        <f t="shared" si="9"/>
        <v>3</v>
      </c>
      <c r="O88" s="4">
        <v>0.38194444</v>
      </c>
      <c r="P88" s="4">
        <v>0.41666666000000002</v>
      </c>
      <c r="Q88" s="2" t="s">
        <v>78</v>
      </c>
      <c r="R88" s="2" t="s">
        <v>83</v>
      </c>
      <c r="S88" s="3">
        <v>329</v>
      </c>
      <c r="T88" s="5">
        <f t="shared" si="10"/>
        <v>0.9756838905775076</v>
      </c>
    </row>
    <row r="89" spans="1:20" ht="14.65" thickBot="1">
      <c r="A89" s="2" t="s">
        <v>71</v>
      </c>
      <c r="B89" s="2" t="s">
        <v>72</v>
      </c>
      <c r="C89" s="2" t="s">
        <v>186</v>
      </c>
      <c r="D89" s="2" t="str">
        <f t="shared" si="11"/>
        <v>PSYC 001</v>
      </c>
      <c r="E89" s="2" t="s">
        <v>186</v>
      </c>
      <c r="F89" s="2" t="s">
        <v>74</v>
      </c>
      <c r="G89" s="2" t="s">
        <v>74</v>
      </c>
      <c r="H89" s="2" t="s">
        <v>187</v>
      </c>
      <c r="I89" s="2" t="s">
        <v>76</v>
      </c>
      <c r="J89" s="3">
        <v>570</v>
      </c>
      <c r="K89" s="3">
        <v>569</v>
      </c>
      <c r="L89" s="5">
        <f t="shared" si="8"/>
        <v>0.99824561403508771</v>
      </c>
      <c r="M89" s="2" t="s">
        <v>102</v>
      </c>
      <c r="N89" s="118">
        <f t="shared" si="9"/>
        <v>2</v>
      </c>
      <c r="O89" s="4">
        <v>0.40277776999999998</v>
      </c>
      <c r="P89" s="4">
        <v>0.45833332999999998</v>
      </c>
      <c r="Q89" s="2" t="s">
        <v>82</v>
      </c>
      <c r="R89" s="2" t="s">
        <v>79</v>
      </c>
      <c r="S89" s="3">
        <v>570</v>
      </c>
      <c r="T89" s="5">
        <f t="shared" si="10"/>
        <v>0.99824561403508771</v>
      </c>
    </row>
    <row r="90" spans="1:20" ht="14.65" thickBot="1">
      <c r="A90" s="2" t="s">
        <v>71</v>
      </c>
      <c r="B90" s="2" t="s">
        <v>72</v>
      </c>
      <c r="C90" s="2" t="s">
        <v>186</v>
      </c>
      <c r="D90" s="2" t="str">
        <f t="shared" si="11"/>
        <v>PSYC 002</v>
      </c>
      <c r="E90" s="2" t="s">
        <v>186</v>
      </c>
      <c r="F90" s="2" t="s">
        <v>80</v>
      </c>
      <c r="G90" s="2" t="s">
        <v>74</v>
      </c>
      <c r="H90" s="2" t="s">
        <v>188</v>
      </c>
      <c r="I90" s="2" t="s">
        <v>76</v>
      </c>
      <c r="J90" s="3">
        <v>570</v>
      </c>
      <c r="K90" s="3">
        <v>570</v>
      </c>
      <c r="L90" s="5">
        <f t="shared" si="8"/>
        <v>1</v>
      </c>
      <c r="M90" s="2" t="s">
        <v>189</v>
      </c>
      <c r="N90" s="118">
        <f t="shared" si="9"/>
        <v>1</v>
      </c>
      <c r="O90" s="4">
        <v>0.71527777000000003</v>
      </c>
      <c r="P90" s="4">
        <v>0.83333332999999998</v>
      </c>
      <c r="Q90" s="2" t="s">
        <v>78</v>
      </c>
      <c r="R90" s="2" t="s">
        <v>79</v>
      </c>
      <c r="S90" s="3">
        <v>570</v>
      </c>
      <c r="T90" s="5">
        <f t="shared" si="10"/>
        <v>1</v>
      </c>
    </row>
    <row r="91" spans="1:20" ht="14.65" thickBot="1">
      <c r="A91" s="2" t="s">
        <v>71</v>
      </c>
      <c r="B91" s="2" t="s">
        <v>72</v>
      </c>
      <c r="C91" s="2" t="s">
        <v>190</v>
      </c>
      <c r="D91" s="2" t="str">
        <f t="shared" si="11"/>
        <v>RLST 012</v>
      </c>
      <c r="E91" s="2" t="s">
        <v>190</v>
      </c>
      <c r="F91" s="2" t="s">
        <v>137</v>
      </c>
      <c r="G91" s="2" t="s">
        <v>74</v>
      </c>
      <c r="H91" s="2" t="s">
        <v>191</v>
      </c>
      <c r="I91" s="2" t="s">
        <v>76</v>
      </c>
      <c r="J91" s="3">
        <v>360</v>
      </c>
      <c r="K91" s="3">
        <v>353</v>
      </c>
      <c r="L91" s="5">
        <f t="shared" si="8"/>
        <v>0.98055555555555551</v>
      </c>
      <c r="M91" s="2" t="s">
        <v>102</v>
      </c>
      <c r="N91" s="118">
        <f t="shared" si="9"/>
        <v>2</v>
      </c>
      <c r="O91" s="4">
        <v>0.31944444</v>
      </c>
      <c r="P91" s="4">
        <v>0.375</v>
      </c>
      <c r="Q91" s="2" t="s">
        <v>78</v>
      </c>
      <c r="R91" s="2" t="s">
        <v>103</v>
      </c>
      <c r="S91" s="3">
        <v>416</v>
      </c>
      <c r="T91" s="5">
        <f t="shared" si="10"/>
        <v>0.84855769230769229</v>
      </c>
    </row>
    <row r="92" spans="1:20" ht="14.65" thickBot="1">
      <c r="A92" s="2" t="s">
        <v>71</v>
      </c>
      <c r="B92" s="2" t="s">
        <v>72</v>
      </c>
      <c r="C92" s="2" t="s">
        <v>192</v>
      </c>
      <c r="D92" s="2" t="str">
        <f t="shared" si="11"/>
        <v>SOC 001</v>
      </c>
      <c r="E92" s="2" t="s">
        <v>192</v>
      </c>
      <c r="F92" s="2" t="s">
        <v>74</v>
      </c>
      <c r="G92" s="2" t="s">
        <v>74</v>
      </c>
      <c r="H92" s="2" t="s">
        <v>193</v>
      </c>
      <c r="I92" s="2" t="s">
        <v>76</v>
      </c>
      <c r="J92" s="3">
        <v>570</v>
      </c>
      <c r="K92" s="3">
        <v>568</v>
      </c>
      <c r="L92" s="5">
        <f t="shared" si="8"/>
        <v>0.99649122807017543</v>
      </c>
      <c r="M92" s="2" t="s">
        <v>77</v>
      </c>
      <c r="N92" s="118">
        <f t="shared" si="9"/>
        <v>3</v>
      </c>
      <c r="O92" s="4">
        <v>0.75694444000000005</v>
      </c>
      <c r="P92" s="4">
        <v>0.79166665999999997</v>
      </c>
      <c r="Q92" s="2" t="s">
        <v>78</v>
      </c>
      <c r="R92" s="2" t="s">
        <v>79</v>
      </c>
      <c r="S92" s="3">
        <v>570</v>
      </c>
      <c r="T92" s="5">
        <f t="shared" si="10"/>
        <v>0.99649122807017543</v>
      </c>
    </row>
    <row r="93" spans="1:20" ht="14.65" thickBot="1">
      <c r="A93" s="2" t="s">
        <v>71</v>
      </c>
      <c r="B93" s="2" t="s">
        <v>72</v>
      </c>
      <c r="C93" s="2" t="s">
        <v>192</v>
      </c>
      <c r="D93" s="2" t="s">
        <v>397</v>
      </c>
      <c r="E93" s="2" t="s">
        <v>192</v>
      </c>
      <c r="F93" s="20" t="s">
        <v>398</v>
      </c>
      <c r="G93" s="20" t="s">
        <v>74</v>
      </c>
      <c r="H93" s="20">
        <v>23306</v>
      </c>
      <c r="I93" s="2" t="s">
        <v>76</v>
      </c>
      <c r="J93" s="3">
        <v>138</v>
      </c>
      <c r="K93" s="3">
        <v>84</v>
      </c>
      <c r="L93" s="5">
        <f t="shared" si="8"/>
        <v>0.60869565217391308</v>
      </c>
      <c r="M93" s="2" t="s">
        <v>102</v>
      </c>
      <c r="N93" s="118">
        <f t="shared" si="9"/>
        <v>2</v>
      </c>
      <c r="O93" s="4">
        <v>0.34027777777777773</v>
      </c>
      <c r="P93" s="4">
        <v>0.39583333333333331</v>
      </c>
      <c r="Q93" s="2" t="s">
        <v>82</v>
      </c>
      <c r="R93" s="2" t="s">
        <v>128</v>
      </c>
      <c r="S93" s="3">
        <v>138</v>
      </c>
      <c r="T93" s="5">
        <f t="shared" si="10"/>
        <v>0.60869565217391308</v>
      </c>
    </row>
    <row r="94" spans="1:20" ht="14.65" thickBot="1">
      <c r="A94" s="2" t="s">
        <v>71</v>
      </c>
      <c r="B94" s="2" t="s">
        <v>72</v>
      </c>
      <c r="C94" s="2" t="s">
        <v>192</v>
      </c>
      <c r="D94" s="2" t="str">
        <f>E94&amp;" "&amp;F94</f>
        <v>SOC 010</v>
      </c>
      <c r="E94" s="2" t="s">
        <v>192</v>
      </c>
      <c r="F94" s="2" t="s">
        <v>100</v>
      </c>
      <c r="G94" s="2" t="s">
        <v>74</v>
      </c>
      <c r="H94" s="2" t="s">
        <v>206</v>
      </c>
      <c r="I94" s="2" t="s">
        <v>76</v>
      </c>
      <c r="J94" s="3">
        <v>100</v>
      </c>
      <c r="K94" s="3">
        <v>98</v>
      </c>
      <c r="L94" s="5">
        <f t="shared" si="8"/>
        <v>0.98</v>
      </c>
      <c r="M94" s="2" t="s">
        <v>77</v>
      </c>
      <c r="N94" s="118">
        <f t="shared" si="9"/>
        <v>3</v>
      </c>
      <c r="O94" s="4">
        <v>0.63194444000000005</v>
      </c>
      <c r="P94" s="4">
        <v>0.66666665999999997</v>
      </c>
      <c r="Q94" s="2" t="s">
        <v>78</v>
      </c>
      <c r="R94" s="2" t="s">
        <v>167</v>
      </c>
      <c r="S94" s="3">
        <v>100</v>
      </c>
      <c r="T94" s="5">
        <f t="shared" si="10"/>
        <v>0.98</v>
      </c>
    </row>
    <row r="95" spans="1:20" ht="14.65" thickBot="1">
      <c r="A95" s="2" t="s">
        <v>71</v>
      </c>
      <c r="B95" s="2" t="s">
        <v>72</v>
      </c>
      <c r="C95" s="2" t="s">
        <v>192</v>
      </c>
      <c r="D95" s="2" t="str">
        <f>E95&amp;" "&amp;F95</f>
        <v>SOC 010</v>
      </c>
      <c r="E95" s="2" t="s">
        <v>192</v>
      </c>
      <c r="F95" s="2" t="s">
        <v>100</v>
      </c>
      <c r="G95" s="2" t="s">
        <v>80</v>
      </c>
      <c r="H95" s="2" t="s">
        <v>243</v>
      </c>
      <c r="I95" s="2" t="s">
        <v>76</v>
      </c>
      <c r="J95" s="3">
        <v>84</v>
      </c>
      <c r="K95" s="3">
        <v>84</v>
      </c>
      <c r="L95" s="5">
        <f t="shared" si="8"/>
        <v>1</v>
      </c>
      <c r="M95" s="2" t="s">
        <v>77</v>
      </c>
      <c r="N95" s="118">
        <f t="shared" si="9"/>
        <v>3</v>
      </c>
      <c r="O95" s="4">
        <v>0.59027777000000003</v>
      </c>
      <c r="P95" s="4">
        <v>0.625</v>
      </c>
      <c r="Q95" s="2" t="s">
        <v>82</v>
      </c>
      <c r="R95" s="2" t="s">
        <v>244</v>
      </c>
      <c r="S95" s="3">
        <v>84</v>
      </c>
      <c r="T95" s="5">
        <f t="shared" si="10"/>
        <v>1</v>
      </c>
    </row>
  </sheetData>
  <sortState ref="A2:T95">
    <sortCondition ref="D2:D95"/>
    <sortCondition ref="G2:G95"/>
  </sortState>
  <conditionalFormatting sqref="A2:T95">
    <cfRule type="expression" dxfId="3" priority="1">
      <formula>ISEVEN(ROW($A2))=TRUE</formula>
    </cfRule>
  </conditionalFormatting>
  <pageMargins left="0.25" right="0.25" top="0.75" bottom="0.75" header="0.3" footer="0.3"/>
  <pageSetup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/>
  </sheetViews>
  <sheetFormatPr defaultRowHeight="14.25"/>
  <cols>
    <col min="1" max="2" width="7.3984375" bestFit="1" customWidth="1"/>
    <col min="3" max="3" width="10" bestFit="1" customWidth="1"/>
    <col min="4" max="4" width="10" customWidth="1"/>
    <col min="5" max="5" width="7.3984375" bestFit="1" customWidth="1"/>
    <col min="6" max="6" width="6.1328125" bestFit="1" customWidth="1"/>
    <col min="7" max="7" width="7.3984375" bestFit="1" customWidth="1"/>
    <col min="8" max="9" width="6.1328125" bestFit="1" customWidth="1"/>
    <col min="10" max="10" width="13.73046875" bestFit="1" customWidth="1"/>
    <col min="11" max="11" width="15" bestFit="1" customWidth="1"/>
    <col min="12" max="12" width="15" customWidth="1"/>
    <col min="13" max="13" width="8.73046875" bestFit="1" customWidth="1"/>
    <col min="14" max="14" width="8.73046875" customWidth="1"/>
    <col min="15" max="16" width="8.73046875" bestFit="1" customWidth="1"/>
    <col min="17" max="17" width="12.3984375" bestFit="1" customWidth="1"/>
    <col min="18" max="18" width="13.73046875" bestFit="1" customWidth="1"/>
    <col min="19" max="19" width="12.3984375" bestFit="1" customWidth="1"/>
    <col min="20" max="20" width="11.73046875" bestFit="1" customWidth="1"/>
  </cols>
  <sheetData>
    <row r="1" spans="1:20" ht="14.65" thickBot="1">
      <c r="A1" s="1" t="s">
        <v>57</v>
      </c>
      <c r="B1" s="1" t="s">
        <v>0</v>
      </c>
      <c r="C1" s="1" t="s">
        <v>58</v>
      </c>
      <c r="D1" s="1" t="s">
        <v>385</v>
      </c>
      <c r="E1" s="1" t="s">
        <v>59</v>
      </c>
      <c r="F1" s="1" t="s">
        <v>1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249</v>
      </c>
      <c r="M1" s="1" t="s">
        <v>65</v>
      </c>
      <c r="N1" s="1" t="s">
        <v>535</v>
      </c>
      <c r="O1" s="1" t="s">
        <v>66</v>
      </c>
      <c r="P1" s="1" t="s">
        <v>67</v>
      </c>
      <c r="Q1" s="1" t="s">
        <v>68</v>
      </c>
      <c r="R1" s="1" t="s">
        <v>69</v>
      </c>
      <c r="S1" s="1" t="s">
        <v>70</v>
      </c>
      <c r="T1" s="1" t="s">
        <v>250</v>
      </c>
    </row>
    <row r="2" spans="1:20" ht="14.65" thickBot="1">
      <c r="A2" s="2" t="s">
        <v>536</v>
      </c>
      <c r="B2" s="2" t="s">
        <v>72</v>
      </c>
      <c r="C2" s="2" t="s">
        <v>73</v>
      </c>
      <c r="D2" s="139" t="s">
        <v>51</v>
      </c>
      <c r="E2" s="2" t="s">
        <v>73</v>
      </c>
      <c r="F2" s="2" t="s">
        <v>74</v>
      </c>
      <c r="G2" s="2" t="s">
        <v>74</v>
      </c>
      <c r="H2" s="2" t="s">
        <v>75</v>
      </c>
      <c r="I2" s="2" t="s">
        <v>76</v>
      </c>
      <c r="J2" s="3">
        <v>525</v>
      </c>
      <c r="K2" s="3">
        <v>505</v>
      </c>
      <c r="L2" s="5">
        <f t="shared" ref="L2:L33" si="0">K2/J2</f>
        <v>0.96190476190476193</v>
      </c>
      <c r="M2" s="2" t="s">
        <v>102</v>
      </c>
      <c r="N2" s="2">
        <f t="shared" ref="N2:N33" si="1">LEN(M2)</f>
        <v>2</v>
      </c>
      <c r="O2" s="4">
        <v>0.52777777000000003</v>
      </c>
      <c r="P2" s="4">
        <v>0.58333332999999998</v>
      </c>
      <c r="Q2" s="2" t="s">
        <v>82</v>
      </c>
      <c r="R2" s="2" t="s">
        <v>79</v>
      </c>
      <c r="S2" s="3">
        <v>570</v>
      </c>
      <c r="T2" s="5">
        <f t="shared" ref="T2:T33" si="2">K2/S2</f>
        <v>0.88596491228070173</v>
      </c>
    </row>
    <row r="3" spans="1:20" ht="14.65" thickBot="1">
      <c r="A3" s="2" t="s">
        <v>536</v>
      </c>
      <c r="B3" s="2" t="s">
        <v>72</v>
      </c>
      <c r="C3" s="2" t="s">
        <v>73</v>
      </c>
      <c r="D3" s="139" t="s">
        <v>52</v>
      </c>
      <c r="E3" s="2" t="s">
        <v>73</v>
      </c>
      <c r="F3" s="2" t="s">
        <v>80</v>
      </c>
      <c r="G3" s="2" t="s">
        <v>74</v>
      </c>
      <c r="H3" s="2" t="s">
        <v>81</v>
      </c>
      <c r="I3" s="2" t="s">
        <v>76</v>
      </c>
      <c r="J3" s="3">
        <v>293</v>
      </c>
      <c r="K3" s="3">
        <v>284</v>
      </c>
      <c r="L3" s="5">
        <f t="shared" si="0"/>
        <v>0.96928327645051193</v>
      </c>
      <c r="M3" s="2" t="s">
        <v>77</v>
      </c>
      <c r="N3" s="2">
        <f t="shared" si="1"/>
        <v>3</v>
      </c>
      <c r="O3" s="4">
        <v>0.34027776999999998</v>
      </c>
      <c r="P3" s="4">
        <v>0.375</v>
      </c>
      <c r="Q3" s="2" t="s">
        <v>82</v>
      </c>
      <c r="R3" s="2" t="s">
        <v>108</v>
      </c>
      <c r="S3" s="3">
        <v>293</v>
      </c>
      <c r="T3" s="5">
        <f t="shared" si="2"/>
        <v>0.96928327645051193</v>
      </c>
    </row>
    <row r="4" spans="1:20" ht="14.65" thickBot="1">
      <c r="A4" s="2" t="s">
        <v>536</v>
      </c>
      <c r="B4" s="2" t="s">
        <v>72</v>
      </c>
      <c r="C4" s="2" t="s">
        <v>73</v>
      </c>
      <c r="D4" s="139" t="s">
        <v>53</v>
      </c>
      <c r="E4" s="2" t="s">
        <v>73</v>
      </c>
      <c r="F4" s="2" t="s">
        <v>123</v>
      </c>
      <c r="G4" s="2" t="s">
        <v>74</v>
      </c>
      <c r="H4" s="2" t="s">
        <v>537</v>
      </c>
      <c r="I4" s="2" t="s">
        <v>76</v>
      </c>
      <c r="J4" s="3">
        <v>292</v>
      </c>
      <c r="K4" s="3">
        <v>291</v>
      </c>
      <c r="L4" s="5">
        <f t="shared" si="0"/>
        <v>0.99657534246575341</v>
      </c>
      <c r="M4" s="2" t="s">
        <v>77</v>
      </c>
      <c r="N4" s="2">
        <f t="shared" si="1"/>
        <v>3</v>
      </c>
      <c r="O4" s="4">
        <v>0.42361111000000001</v>
      </c>
      <c r="P4" s="4">
        <v>0.45833332999999998</v>
      </c>
      <c r="Q4" s="2" t="s">
        <v>82</v>
      </c>
      <c r="R4" s="2" t="s">
        <v>108</v>
      </c>
      <c r="S4" s="3">
        <v>293</v>
      </c>
      <c r="T4" s="5">
        <f t="shared" si="2"/>
        <v>0.99317406143344711</v>
      </c>
    </row>
    <row r="5" spans="1:20" ht="14.65" thickBot="1">
      <c r="A5" s="2" t="s">
        <v>536</v>
      </c>
      <c r="B5" s="2" t="s">
        <v>84</v>
      </c>
      <c r="C5" s="2" t="s">
        <v>85</v>
      </c>
      <c r="D5" s="139" t="s">
        <v>3</v>
      </c>
      <c r="E5" s="2" t="s">
        <v>85</v>
      </c>
      <c r="F5" s="2" t="s">
        <v>86</v>
      </c>
      <c r="G5" s="2" t="s">
        <v>74</v>
      </c>
      <c r="H5" s="2" t="s">
        <v>87</v>
      </c>
      <c r="I5" s="2" t="s">
        <v>76</v>
      </c>
      <c r="J5" s="3">
        <v>283</v>
      </c>
      <c r="K5" s="3">
        <v>267</v>
      </c>
      <c r="L5" s="5">
        <f t="shared" si="0"/>
        <v>0.94346289752650181</v>
      </c>
      <c r="M5" s="2" t="s">
        <v>77</v>
      </c>
      <c r="N5" s="2">
        <f t="shared" si="1"/>
        <v>3</v>
      </c>
      <c r="O5" s="4">
        <v>0.42361111000000001</v>
      </c>
      <c r="P5" s="4">
        <v>0.45833332999999998</v>
      </c>
      <c r="Q5" s="2" t="s">
        <v>82</v>
      </c>
      <c r="R5" s="2" t="s">
        <v>96</v>
      </c>
      <c r="S5" s="3">
        <v>284</v>
      </c>
      <c r="T5" s="5">
        <f t="shared" si="2"/>
        <v>0.9401408450704225</v>
      </c>
    </row>
    <row r="6" spans="1:20" ht="14.65" thickBot="1">
      <c r="A6" s="2" t="s">
        <v>536</v>
      </c>
      <c r="B6" s="2" t="s">
        <v>84</v>
      </c>
      <c r="C6" s="2" t="s">
        <v>85</v>
      </c>
      <c r="D6" s="139" t="s">
        <v>3</v>
      </c>
      <c r="E6" s="2" t="s">
        <v>85</v>
      </c>
      <c r="F6" s="2" t="s">
        <v>86</v>
      </c>
      <c r="G6" s="2" t="s">
        <v>88</v>
      </c>
      <c r="H6" s="2" t="s">
        <v>89</v>
      </c>
      <c r="I6" s="2" t="s">
        <v>76</v>
      </c>
      <c r="J6" s="3">
        <v>100</v>
      </c>
      <c r="K6" s="3">
        <v>92</v>
      </c>
      <c r="L6" s="5">
        <f t="shared" si="0"/>
        <v>0.92</v>
      </c>
      <c r="M6" s="2" t="s">
        <v>77</v>
      </c>
      <c r="N6" s="2">
        <f t="shared" si="1"/>
        <v>3</v>
      </c>
      <c r="O6" s="4">
        <v>0.38194444</v>
      </c>
      <c r="P6" s="4">
        <v>0.41666666000000002</v>
      </c>
      <c r="Q6" s="2" t="s">
        <v>82</v>
      </c>
      <c r="R6" s="2" t="s">
        <v>203</v>
      </c>
      <c r="S6" s="3">
        <v>111</v>
      </c>
      <c r="T6" s="5">
        <f t="shared" si="2"/>
        <v>0.8288288288288288</v>
      </c>
    </row>
    <row r="7" spans="1:20" ht="14.65" thickBot="1">
      <c r="A7" s="2" t="s">
        <v>536</v>
      </c>
      <c r="B7" s="2" t="s">
        <v>84</v>
      </c>
      <c r="C7" s="2" t="s">
        <v>85</v>
      </c>
      <c r="D7" s="139" t="s">
        <v>4</v>
      </c>
      <c r="E7" s="2" t="s">
        <v>85</v>
      </c>
      <c r="F7" s="2" t="s">
        <v>91</v>
      </c>
      <c r="G7" s="2" t="s">
        <v>74</v>
      </c>
      <c r="H7" s="2" t="s">
        <v>92</v>
      </c>
      <c r="I7" s="2" t="s">
        <v>76</v>
      </c>
      <c r="J7" s="3">
        <v>336</v>
      </c>
      <c r="K7" s="3">
        <v>333</v>
      </c>
      <c r="L7" s="5">
        <f t="shared" si="0"/>
        <v>0.9910714285714286</v>
      </c>
      <c r="M7" s="2" t="s">
        <v>77</v>
      </c>
      <c r="N7" s="2">
        <f t="shared" si="1"/>
        <v>3</v>
      </c>
      <c r="O7" s="4">
        <v>0.50694444000000005</v>
      </c>
      <c r="P7" s="4">
        <v>0.54166665999999997</v>
      </c>
      <c r="Q7" s="2" t="s">
        <v>82</v>
      </c>
      <c r="R7" s="2" t="s">
        <v>79</v>
      </c>
      <c r="S7" s="3">
        <v>570</v>
      </c>
      <c r="T7" s="5">
        <f t="shared" si="2"/>
        <v>0.58421052631578951</v>
      </c>
    </row>
    <row r="8" spans="1:20" ht="14.65" thickBot="1">
      <c r="A8" s="2" t="s">
        <v>536</v>
      </c>
      <c r="B8" s="2" t="s">
        <v>84</v>
      </c>
      <c r="C8" s="2" t="s">
        <v>85</v>
      </c>
      <c r="D8" s="139" t="s">
        <v>4</v>
      </c>
      <c r="E8" s="2" t="s">
        <v>85</v>
      </c>
      <c r="F8" s="2" t="s">
        <v>91</v>
      </c>
      <c r="G8" s="2" t="s">
        <v>88</v>
      </c>
      <c r="H8" s="2" t="s">
        <v>225</v>
      </c>
      <c r="I8" s="2" t="s">
        <v>76</v>
      </c>
      <c r="J8" s="3">
        <v>240</v>
      </c>
      <c r="K8" s="3">
        <v>106</v>
      </c>
      <c r="L8" s="5">
        <f t="shared" si="0"/>
        <v>0.44166666666666665</v>
      </c>
      <c r="M8" s="2" t="s">
        <v>77</v>
      </c>
      <c r="N8" s="2">
        <f t="shared" si="1"/>
        <v>3</v>
      </c>
      <c r="O8" s="4">
        <v>0.63194444000000005</v>
      </c>
      <c r="P8" s="4">
        <v>0.66666665999999997</v>
      </c>
      <c r="Q8" s="2" t="s">
        <v>82</v>
      </c>
      <c r="R8" s="2" t="s">
        <v>108</v>
      </c>
      <c r="S8" s="3">
        <v>293</v>
      </c>
      <c r="T8" s="5">
        <f t="shared" si="2"/>
        <v>0.36177474402730375</v>
      </c>
    </row>
    <row r="9" spans="1:20" ht="14.65" thickBot="1">
      <c r="A9" s="2" t="s">
        <v>536</v>
      </c>
      <c r="B9" s="2" t="s">
        <v>84</v>
      </c>
      <c r="C9" s="2" t="s">
        <v>85</v>
      </c>
      <c r="D9" s="139" t="s">
        <v>5</v>
      </c>
      <c r="E9" s="2" t="s">
        <v>85</v>
      </c>
      <c r="F9" s="2" t="s">
        <v>94</v>
      </c>
      <c r="G9" s="2" t="s">
        <v>74</v>
      </c>
      <c r="H9" s="2" t="s">
        <v>95</v>
      </c>
      <c r="I9" s="2" t="s">
        <v>76</v>
      </c>
      <c r="J9" s="3">
        <v>239</v>
      </c>
      <c r="K9" s="3">
        <v>203</v>
      </c>
      <c r="L9" s="5">
        <f t="shared" si="0"/>
        <v>0.84937238493723854</v>
      </c>
      <c r="M9" s="2" t="s">
        <v>77</v>
      </c>
      <c r="N9" s="2">
        <f t="shared" si="1"/>
        <v>3</v>
      </c>
      <c r="O9" s="4">
        <v>0.59027777000000003</v>
      </c>
      <c r="P9" s="4">
        <v>0.625</v>
      </c>
      <c r="Q9" s="2" t="s">
        <v>82</v>
      </c>
      <c r="R9" s="2" t="s">
        <v>96</v>
      </c>
      <c r="S9" s="3">
        <v>284</v>
      </c>
      <c r="T9" s="5">
        <f t="shared" si="2"/>
        <v>0.71478873239436624</v>
      </c>
    </row>
    <row r="10" spans="1:20" ht="14.65" thickBot="1">
      <c r="A10" s="2" t="s">
        <v>536</v>
      </c>
      <c r="B10" s="2" t="s">
        <v>84</v>
      </c>
      <c r="C10" s="2" t="s">
        <v>85</v>
      </c>
      <c r="D10" s="139" t="s">
        <v>5</v>
      </c>
      <c r="E10" s="2" t="s">
        <v>85</v>
      </c>
      <c r="F10" s="2" t="s">
        <v>94</v>
      </c>
      <c r="G10" s="2" t="s">
        <v>111</v>
      </c>
      <c r="H10" s="2" t="s">
        <v>238</v>
      </c>
      <c r="I10" s="2" t="s">
        <v>76</v>
      </c>
      <c r="J10" s="3">
        <v>240</v>
      </c>
      <c r="K10" s="3">
        <v>240</v>
      </c>
      <c r="L10" s="5">
        <f t="shared" si="0"/>
        <v>1</v>
      </c>
      <c r="M10" s="2" t="s">
        <v>77</v>
      </c>
      <c r="N10" s="2">
        <f t="shared" si="1"/>
        <v>3</v>
      </c>
      <c r="O10" s="4">
        <v>0.38194444</v>
      </c>
      <c r="P10" s="4">
        <v>0.41666666000000002</v>
      </c>
      <c r="Q10" s="2" t="s">
        <v>82</v>
      </c>
      <c r="R10" s="2" t="s">
        <v>108</v>
      </c>
      <c r="S10" s="3">
        <v>293</v>
      </c>
      <c r="T10" s="5">
        <f t="shared" si="2"/>
        <v>0.8191126279863481</v>
      </c>
    </row>
    <row r="11" spans="1:20" ht="14.65" thickBot="1">
      <c r="A11" s="2" t="s">
        <v>536</v>
      </c>
      <c r="B11" s="2" t="s">
        <v>97</v>
      </c>
      <c r="C11" s="2" t="s">
        <v>98</v>
      </c>
      <c r="D11" s="139" t="s">
        <v>25</v>
      </c>
      <c r="E11" s="2" t="s">
        <v>99</v>
      </c>
      <c r="F11" s="2" t="s">
        <v>100</v>
      </c>
      <c r="G11" s="2" t="s">
        <v>74</v>
      </c>
      <c r="H11" s="2" t="s">
        <v>101</v>
      </c>
      <c r="I11" s="2" t="s">
        <v>76</v>
      </c>
      <c r="J11" s="3">
        <v>350</v>
      </c>
      <c r="K11" s="3">
        <v>341</v>
      </c>
      <c r="L11" s="5">
        <f t="shared" si="0"/>
        <v>0.97428571428571431</v>
      </c>
      <c r="M11" s="2" t="s">
        <v>102</v>
      </c>
      <c r="N11" s="2">
        <f t="shared" si="1"/>
        <v>2</v>
      </c>
      <c r="O11" s="4">
        <v>0.38194444</v>
      </c>
      <c r="P11" s="4">
        <v>0.4375</v>
      </c>
      <c r="Q11" s="2" t="s">
        <v>82</v>
      </c>
      <c r="R11" s="2" t="s">
        <v>103</v>
      </c>
      <c r="S11" s="3">
        <v>416</v>
      </c>
      <c r="T11" s="5">
        <f t="shared" si="2"/>
        <v>0.81971153846153844</v>
      </c>
    </row>
    <row r="12" spans="1:20" ht="14.65" thickBot="1">
      <c r="A12" s="2" t="s">
        <v>536</v>
      </c>
      <c r="B12" s="2" t="s">
        <v>97</v>
      </c>
      <c r="C12" s="2" t="s">
        <v>98</v>
      </c>
      <c r="D12" s="139" t="s">
        <v>25</v>
      </c>
      <c r="E12" s="2" t="s">
        <v>99</v>
      </c>
      <c r="F12" s="2" t="s">
        <v>100</v>
      </c>
      <c r="G12" s="2" t="s">
        <v>80</v>
      </c>
      <c r="H12" s="2" t="s">
        <v>104</v>
      </c>
      <c r="I12" s="2" t="s">
        <v>76</v>
      </c>
      <c r="J12" s="3">
        <v>350</v>
      </c>
      <c r="K12" s="3">
        <v>338</v>
      </c>
      <c r="L12" s="5">
        <f t="shared" si="0"/>
        <v>0.96571428571428575</v>
      </c>
      <c r="M12" s="2" t="s">
        <v>102</v>
      </c>
      <c r="N12" s="2">
        <f t="shared" si="1"/>
        <v>2</v>
      </c>
      <c r="O12" s="4">
        <v>0.50694444000000005</v>
      </c>
      <c r="P12" s="4">
        <v>0.5625</v>
      </c>
      <c r="Q12" s="2" t="s">
        <v>82</v>
      </c>
      <c r="R12" s="2" t="s">
        <v>103</v>
      </c>
      <c r="S12" s="3">
        <v>416</v>
      </c>
      <c r="T12" s="5">
        <f t="shared" si="2"/>
        <v>0.8125</v>
      </c>
    </row>
    <row r="13" spans="1:20" ht="14.65" thickBot="1">
      <c r="A13" s="2" t="s">
        <v>536</v>
      </c>
      <c r="B13" s="2" t="s">
        <v>84</v>
      </c>
      <c r="C13" s="2" t="s">
        <v>105</v>
      </c>
      <c r="D13" s="139" t="s">
        <v>6</v>
      </c>
      <c r="E13" s="2" t="s">
        <v>105</v>
      </c>
      <c r="F13" s="2" t="s">
        <v>106</v>
      </c>
      <c r="G13" s="2" t="s">
        <v>74</v>
      </c>
      <c r="H13" s="2" t="s">
        <v>107</v>
      </c>
      <c r="I13" s="2" t="s">
        <v>76</v>
      </c>
      <c r="J13" s="3">
        <v>257</v>
      </c>
      <c r="K13" s="3">
        <v>257</v>
      </c>
      <c r="L13" s="5">
        <f t="shared" si="0"/>
        <v>1</v>
      </c>
      <c r="M13" s="2" t="s">
        <v>77</v>
      </c>
      <c r="N13" s="2">
        <f t="shared" si="1"/>
        <v>3</v>
      </c>
      <c r="O13" s="4">
        <v>0.46527776999999998</v>
      </c>
      <c r="P13" s="4">
        <v>0.5</v>
      </c>
      <c r="Q13" s="2" t="s">
        <v>82</v>
      </c>
      <c r="R13" s="2" t="s">
        <v>108</v>
      </c>
      <c r="S13" s="3">
        <v>293</v>
      </c>
      <c r="T13" s="5">
        <f t="shared" si="2"/>
        <v>0.87713310580204773</v>
      </c>
    </row>
    <row r="14" spans="1:20" ht="14.65" thickBot="1">
      <c r="A14" s="2" t="s">
        <v>536</v>
      </c>
      <c r="B14" s="2" t="s">
        <v>84</v>
      </c>
      <c r="C14" s="2" t="s">
        <v>105</v>
      </c>
      <c r="D14" s="139" t="s">
        <v>6</v>
      </c>
      <c r="E14" s="2" t="s">
        <v>105</v>
      </c>
      <c r="F14" s="2" t="s">
        <v>106</v>
      </c>
      <c r="G14" s="2" t="s">
        <v>109</v>
      </c>
      <c r="H14" s="2" t="s">
        <v>110</v>
      </c>
      <c r="I14" s="2" t="s">
        <v>76</v>
      </c>
      <c r="J14" s="3">
        <v>262</v>
      </c>
      <c r="K14" s="3">
        <v>261</v>
      </c>
      <c r="L14" s="5">
        <f t="shared" si="0"/>
        <v>0.99618320610687028</v>
      </c>
      <c r="M14" s="2" t="s">
        <v>77</v>
      </c>
      <c r="N14" s="2">
        <f t="shared" si="1"/>
        <v>3</v>
      </c>
      <c r="O14" s="4">
        <v>0.59027777000000003</v>
      </c>
      <c r="P14" s="4">
        <v>0.625</v>
      </c>
      <c r="Q14" s="2" t="s">
        <v>82</v>
      </c>
      <c r="R14" s="2" t="s">
        <v>108</v>
      </c>
      <c r="S14" s="3">
        <v>293</v>
      </c>
      <c r="T14" s="5">
        <f t="shared" si="2"/>
        <v>0.89078498293515362</v>
      </c>
    </row>
    <row r="15" spans="1:20" ht="14.65" thickBot="1">
      <c r="A15" s="2" t="s">
        <v>536</v>
      </c>
      <c r="B15" s="2" t="s">
        <v>84</v>
      </c>
      <c r="C15" s="2" t="s">
        <v>105</v>
      </c>
      <c r="D15" s="139" t="s">
        <v>6</v>
      </c>
      <c r="E15" s="2" t="s">
        <v>105</v>
      </c>
      <c r="F15" s="2" t="s">
        <v>106</v>
      </c>
      <c r="G15" s="2" t="s">
        <v>111</v>
      </c>
      <c r="H15" s="2" t="s">
        <v>112</v>
      </c>
      <c r="I15" s="2" t="s">
        <v>76</v>
      </c>
      <c r="J15" s="3">
        <v>257</v>
      </c>
      <c r="K15" s="3">
        <v>254</v>
      </c>
      <c r="L15" s="5">
        <f t="shared" si="0"/>
        <v>0.98832684824902728</v>
      </c>
      <c r="M15" s="2" t="s">
        <v>102</v>
      </c>
      <c r="N15" s="2">
        <f t="shared" si="1"/>
        <v>2</v>
      </c>
      <c r="O15" s="4">
        <v>0.46527776999999998</v>
      </c>
      <c r="P15" s="4">
        <v>0.52083332999999998</v>
      </c>
      <c r="Q15" s="2" t="s">
        <v>82</v>
      </c>
      <c r="R15" s="2" t="s">
        <v>163</v>
      </c>
      <c r="S15" s="3">
        <v>300</v>
      </c>
      <c r="T15" s="5">
        <f t="shared" si="2"/>
        <v>0.84666666666666668</v>
      </c>
    </row>
    <row r="16" spans="1:20" ht="14.65" thickBot="1">
      <c r="A16" s="2" t="s">
        <v>536</v>
      </c>
      <c r="B16" s="2" t="s">
        <v>84</v>
      </c>
      <c r="C16" s="2" t="s">
        <v>105</v>
      </c>
      <c r="D16" s="139" t="s">
        <v>6</v>
      </c>
      <c r="E16" s="2" t="s">
        <v>105</v>
      </c>
      <c r="F16" s="2" t="s">
        <v>106</v>
      </c>
      <c r="G16" s="2" t="s">
        <v>113</v>
      </c>
      <c r="H16" s="2" t="s">
        <v>114</v>
      </c>
      <c r="I16" s="2" t="s">
        <v>76</v>
      </c>
      <c r="J16" s="3">
        <v>254</v>
      </c>
      <c r="K16" s="3">
        <v>251</v>
      </c>
      <c r="L16" s="5">
        <f t="shared" si="0"/>
        <v>0.98818897637795278</v>
      </c>
      <c r="M16" s="2" t="s">
        <v>102</v>
      </c>
      <c r="N16" s="2">
        <f t="shared" si="1"/>
        <v>2</v>
      </c>
      <c r="O16" s="4">
        <v>0.52777777000000003</v>
      </c>
      <c r="P16" s="4">
        <v>0.58333332999999998</v>
      </c>
      <c r="Q16" s="2" t="s">
        <v>82</v>
      </c>
      <c r="R16" s="2" t="s">
        <v>93</v>
      </c>
      <c r="S16" s="3">
        <v>303</v>
      </c>
      <c r="T16" s="5">
        <f t="shared" si="2"/>
        <v>0.82838283828382842</v>
      </c>
    </row>
    <row r="17" spans="1:20" ht="14.65" thickBot="1">
      <c r="A17" s="2" t="s">
        <v>536</v>
      </c>
      <c r="B17" s="2" t="s">
        <v>84</v>
      </c>
      <c r="C17" s="2" t="s">
        <v>105</v>
      </c>
      <c r="D17" s="139" t="s">
        <v>6</v>
      </c>
      <c r="E17" s="2" t="s">
        <v>105</v>
      </c>
      <c r="F17" s="2" t="s">
        <v>106</v>
      </c>
      <c r="G17" s="2" t="s">
        <v>116</v>
      </c>
      <c r="H17" s="2" t="s">
        <v>117</v>
      </c>
      <c r="I17" s="2" t="s">
        <v>76</v>
      </c>
      <c r="J17" s="3">
        <v>238</v>
      </c>
      <c r="K17" s="3">
        <v>238</v>
      </c>
      <c r="L17" s="5">
        <f t="shared" si="0"/>
        <v>1</v>
      </c>
      <c r="M17" s="2" t="s">
        <v>77</v>
      </c>
      <c r="N17" s="2">
        <f t="shared" si="1"/>
        <v>3</v>
      </c>
      <c r="O17" s="4">
        <v>0.63194444000000005</v>
      </c>
      <c r="P17" s="4">
        <v>0.66666665999999997</v>
      </c>
      <c r="Q17" s="2" t="s">
        <v>82</v>
      </c>
      <c r="R17" s="2" t="s">
        <v>83</v>
      </c>
      <c r="S17" s="3">
        <v>329</v>
      </c>
      <c r="T17" s="5">
        <f t="shared" si="2"/>
        <v>0.72340425531914898</v>
      </c>
    </row>
    <row r="18" spans="1:20" ht="14.65" thickBot="1">
      <c r="A18" s="2" t="s">
        <v>536</v>
      </c>
      <c r="B18" s="2" t="s">
        <v>84</v>
      </c>
      <c r="C18" s="2" t="s">
        <v>105</v>
      </c>
      <c r="D18" s="139" t="s">
        <v>7</v>
      </c>
      <c r="E18" s="2" t="s">
        <v>105</v>
      </c>
      <c r="F18" s="2" t="s">
        <v>118</v>
      </c>
      <c r="G18" s="2" t="s">
        <v>74</v>
      </c>
      <c r="H18" s="2" t="s">
        <v>119</v>
      </c>
      <c r="I18" s="2" t="s">
        <v>76</v>
      </c>
      <c r="J18" s="3">
        <v>300</v>
      </c>
      <c r="K18" s="3">
        <v>298</v>
      </c>
      <c r="L18" s="5">
        <f t="shared" si="0"/>
        <v>0.99333333333333329</v>
      </c>
      <c r="M18" s="2" t="s">
        <v>102</v>
      </c>
      <c r="N18" s="2">
        <f t="shared" si="1"/>
        <v>2</v>
      </c>
      <c r="O18" s="4">
        <v>0.52777777000000003</v>
      </c>
      <c r="P18" s="4">
        <v>0.58333332999999998</v>
      </c>
      <c r="Q18" s="2" t="s">
        <v>82</v>
      </c>
      <c r="R18" s="2" t="s">
        <v>83</v>
      </c>
      <c r="S18" s="3">
        <v>329</v>
      </c>
      <c r="T18" s="5">
        <f t="shared" si="2"/>
        <v>0.9057750759878419</v>
      </c>
    </row>
    <row r="19" spans="1:20" ht="14.65" thickBot="1">
      <c r="A19" s="2" t="s">
        <v>536</v>
      </c>
      <c r="B19" s="2" t="s">
        <v>84</v>
      </c>
      <c r="C19" s="2" t="s">
        <v>105</v>
      </c>
      <c r="D19" s="139" t="s">
        <v>7</v>
      </c>
      <c r="E19" s="2" t="s">
        <v>105</v>
      </c>
      <c r="F19" s="2" t="s">
        <v>118</v>
      </c>
      <c r="G19" s="2" t="s">
        <v>109</v>
      </c>
      <c r="H19" s="2" t="s">
        <v>205</v>
      </c>
      <c r="I19" s="2" t="s">
        <v>76</v>
      </c>
      <c r="J19" s="3">
        <v>279</v>
      </c>
      <c r="K19" s="3">
        <v>277</v>
      </c>
      <c r="L19" s="5">
        <f t="shared" si="0"/>
        <v>0.99283154121863804</v>
      </c>
      <c r="M19" s="2" t="s">
        <v>77</v>
      </c>
      <c r="N19" s="2">
        <f t="shared" si="1"/>
        <v>3</v>
      </c>
      <c r="O19" s="4">
        <v>0.63194444000000005</v>
      </c>
      <c r="P19" s="4">
        <v>0.66666665999999997</v>
      </c>
      <c r="Q19" s="2" t="s">
        <v>82</v>
      </c>
      <c r="R19" s="2" t="s">
        <v>163</v>
      </c>
      <c r="S19" s="3">
        <v>300</v>
      </c>
      <c r="T19" s="5">
        <f t="shared" si="2"/>
        <v>0.92333333333333334</v>
      </c>
    </row>
    <row r="20" spans="1:20" ht="14.65" thickBot="1">
      <c r="A20" s="2" t="s">
        <v>536</v>
      </c>
      <c r="B20" s="2" t="s">
        <v>84</v>
      </c>
      <c r="C20" s="2" t="s">
        <v>105</v>
      </c>
      <c r="D20" s="139" t="s">
        <v>8</v>
      </c>
      <c r="E20" s="2" t="s">
        <v>105</v>
      </c>
      <c r="F20" s="2" t="s">
        <v>293</v>
      </c>
      <c r="G20" s="2" t="s">
        <v>74</v>
      </c>
      <c r="H20" s="2" t="s">
        <v>538</v>
      </c>
      <c r="I20" s="2" t="s">
        <v>76</v>
      </c>
      <c r="J20" s="3">
        <v>560</v>
      </c>
      <c r="K20" s="3">
        <v>498</v>
      </c>
      <c r="L20" s="5">
        <f t="shared" si="0"/>
        <v>0.88928571428571423</v>
      </c>
      <c r="M20" s="2" t="s">
        <v>151</v>
      </c>
      <c r="N20" s="2">
        <f t="shared" si="1"/>
        <v>2</v>
      </c>
      <c r="O20" s="4">
        <v>0.34027776999999998</v>
      </c>
      <c r="P20" s="4">
        <v>0.375</v>
      </c>
      <c r="Q20" s="2" t="s">
        <v>82</v>
      </c>
      <c r="R20" s="2" t="s">
        <v>79</v>
      </c>
      <c r="S20" s="3">
        <v>570</v>
      </c>
      <c r="T20" s="5">
        <f t="shared" si="2"/>
        <v>0.87368421052631584</v>
      </c>
    </row>
    <row r="21" spans="1:20" ht="14.65" thickBot="1">
      <c r="A21" s="2" t="s">
        <v>536</v>
      </c>
      <c r="B21" s="2" t="s">
        <v>120</v>
      </c>
      <c r="C21" s="2" t="s">
        <v>121</v>
      </c>
      <c r="D21" s="139" t="s">
        <v>29</v>
      </c>
      <c r="E21" s="2" t="s">
        <v>122</v>
      </c>
      <c r="F21" s="2" t="s">
        <v>123</v>
      </c>
      <c r="G21" s="2" t="s">
        <v>74</v>
      </c>
      <c r="H21" s="2" t="s">
        <v>124</v>
      </c>
      <c r="I21" s="2" t="s">
        <v>76</v>
      </c>
      <c r="J21" s="3">
        <v>100</v>
      </c>
      <c r="K21" s="3">
        <v>89</v>
      </c>
      <c r="L21" s="5">
        <f t="shared" si="0"/>
        <v>0.89</v>
      </c>
      <c r="M21" s="2" t="s">
        <v>77</v>
      </c>
      <c r="N21" s="2">
        <f t="shared" si="1"/>
        <v>3</v>
      </c>
      <c r="O21" s="4">
        <v>0.59027777000000003</v>
      </c>
      <c r="P21" s="4">
        <v>0.625</v>
      </c>
      <c r="Q21" s="2" t="s">
        <v>82</v>
      </c>
      <c r="R21" s="2" t="s">
        <v>167</v>
      </c>
      <c r="S21" s="3">
        <v>100</v>
      </c>
      <c r="T21" s="5">
        <f t="shared" si="2"/>
        <v>0.89</v>
      </c>
    </row>
    <row r="22" spans="1:20" ht="14.65" thickBot="1">
      <c r="A22" s="2" t="s">
        <v>536</v>
      </c>
      <c r="B22" s="2" t="s">
        <v>120</v>
      </c>
      <c r="C22" s="2" t="s">
        <v>121</v>
      </c>
      <c r="D22" s="139" t="s">
        <v>29</v>
      </c>
      <c r="E22" s="2" t="s">
        <v>122</v>
      </c>
      <c r="F22" s="2" t="s">
        <v>123</v>
      </c>
      <c r="G22" s="2" t="s">
        <v>80</v>
      </c>
      <c r="H22" s="2" t="s">
        <v>209</v>
      </c>
      <c r="I22" s="2" t="s">
        <v>76</v>
      </c>
      <c r="J22" s="3">
        <v>125</v>
      </c>
      <c r="K22" s="3">
        <v>115</v>
      </c>
      <c r="L22" s="5">
        <f t="shared" si="0"/>
        <v>0.92</v>
      </c>
      <c r="M22" s="2" t="s">
        <v>77</v>
      </c>
      <c r="N22" s="2">
        <f t="shared" si="1"/>
        <v>3</v>
      </c>
      <c r="O22" s="4">
        <v>0.67361110999999996</v>
      </c>
      <c r="P22" s="4">
        <v>0.70833332999999998</v>
      </c>
      <c r="Q22" s="2" t="s">
        <v>82</v>
      </c>
      <c r="R22" s="2" t="s">
        <v>83</v>
      </c>
      <c r="S22" s="3">
        <v>329</v>
      </c>
      <c r="T22" s="5">
        <f t="shared" si="2"/>
        <v>0.34954407294832829</v>
      </c>
    </row>
    <row r="23" spans="1:20" ht="14.65" thickBot="1">
      <c r="A23" s="2" t="s">
        <v>536</v>
      </c>
      <c r="B23" s="2" t="s">
        <v>120</v>
      </c>
      <c r="C23" s="2" t="s">
        <v>121</v>
      </c>
      <c r="D23" s="139" t="s">
        <v>30</v>
      </c>
      <c r="E23" s="2" t="s">
        <v>122</v>
      </c>
      <c r="F23" s="2" t="s">
        <v>126</v>
      </c>
      <c r="G23" s="2" t="s">
        <v>74</v>
      </c>
      <c r="H23" s="2" t="s">
        <v>127</v>
      </c>
      <c r="I23" s="2" t="s">
        <v>76</v>
      </c>
      <c r="J23" s="3">
        <v>120</v>
      </c>
      <c r="K23" s="3">
        <v>120</v>
      </c>
      <c r="L23" s="5">
        <f t="shared" si="0"/>
        <v>1</v>
      </c>
      <c r="M23" s="2" t="s">
        <v>77</v>
      </c>
      <c r="N23" s="2">
        <f t="shared" si="1"/>
        <v>3</v>
      </c>
      <c r="O23" s="4">
        <v>0.59027777000000003</v>
      </c>
      <c r="P23" s="4">
        <v>0.625</v>
      </c>
      <c r="Q23" s="2" t="s">
        <v>82</v>
      </c>
      <c r="R23" s="2" t="s">
        <v>128</v>
      </c>
      <c r="S23" s="3">
        <v>138</v>
      </c>
      <c r="T23" s="5">
        <f t="shared" si="2"/>
        <v>0.86956521739130432</v>
      </c>
    </row>
    <row r="24" spans="1:20" ht="14.65" thickBot="1">
      <c r="A24" s="2" t="s">
        <v>536</v>
      </c>
      <c r="B24" s="2" t="s">
        <v>120</v>
      </c>
      <c r="C24" s="2" t="s">
        <v>121</v>
      </c>
      <c r="D24" s="139" t="s">
        <v>30</v>
      </c>
      <c r="E24" s="2" t="s">
        <v>122</v>
      </c>
      <c r="F24" s="2" t="s">
        <v>126</v>
      </c>
      <c r="G24" s="2" t="s">
        <v>80</v>
      </c>
      <c r="H24" s="2" t="s">
        <v>210</v>
      </c>
      <c r="I24" s="2" t="s">
        <v>76</v>
      </c>
      <c r="J24" s="3">
        <v>150</v>
      </c>
      <c r="K24" s="3">
        <v>149</v>
      </c>
      <c r="L24" s="5">
        <f t="shared" si="0"/>
        <v>0.99333333333333329</v>
      </c>
      <c r="M24" s="2" t="s">
        <v>77</v>
      </c>
      <c r="N24" s="2">
        <f t="shared" si="1"/>
        <v>3</v>
      </c>
      <c r="O24" s="4">
        <v>0.50694444000000005</v>
      </c>
      <c r="P24" s="4">
        <v>0.54166665999999997</v>
      </c>
      <c r="Q24" s="2" t="s">
        <v>82</v>
      </c>
      <c r="R24" s="2" t="s">
        <v>96</v>
      </c>
      <c r="S24" s="3">
        <v>284</v>
      </c>
      <c r="T24" s="5">
        <f t="shared" si="2"/>
        <v>0.52464788732394363</v>
      </c>
    </row>
    <row r="25" spans="1:20" ht="14.65" thickBot="1">
      <c r="A25" s="2" t="s">
        <v>536</v>
      </c>
      <c r="B25" s="2" t="s">
        <v>120</v>
      </c>
      <c r="C25" s="2" t="s">
        <v>121</v>
      </c>
      <c r="D25" s="139" t="s">
        <v>31</v>
      </c>
      <c r="E25" s="2" t="s">
        <v>122</v>
      </c>
      <c r="F25" s="2" t="s">
        <v>129</v>
      </c>
      <c r="G25" s="2" t="s">
        <v>74</v>
      </c>
      <c r="H25" s="2" t="s">
        <v>130</v>
      </c>
      <c r="I25" s="2" t="s">
        <v>76</v>
      </c>
      <c r="J25" s="3">
        <v>270</v>
      </c>
      <c r="K25" s="3">
        <v>268</v>
      </c>
      <c r="L25" s="5">
        <f t="shared" si="0"/>
        <v>0.99259259259259258</v>
      </c>
      <c r="M25" s="2" t="s">
        <v>102</v>
      </c>
      <c r="N25" s="2">
        <f t="shared" si="1"/>
        <v>2</v>
      </c>
      <c r="O25" s="4">
        <v>0.52777777000000003</v>
      </c>
      <c r="P25" s="4">
        <v>0.58333332999999998</v>
      </c>
      <c r="Q25" s="2" t="s">
        <v>82</v>
      </c>
      <c r="R25" s="2" t="s">
        <v>108</v>
      </c>
      <c r="S25" s="3">
        <v>293</v>
      </c>
      <c r="T25" s="5">
        <f t="shared" si="2"/>
        <v>0.91467576791808869</v>
      </c>
    </row>
    <row r="26" spans="1:20" ht="14.65" thickBot="1">
      <c r="A26" s="2" t="s">
        <v>536</v>
      </c>
      <c r="B26" s="2" t="s">
        <v>120</v>
      </c>
      <c r="C26" s="2" t="s">
        <v>121</v>
      </c>
      <c r="D26" s="139" t="s">
        <v>31</v>
      </c>
      <c r="E26" s="2" t="s">
        <v>122</v>
      </c>
      <c r="F26" s="2" t="s">
        <v>129</v>
      </c>
      <c r="G26" s="2" t="s">
        <v>80</v>
      </c>
      <c r="H26" s="2" t="s">
        <v>131</v>
      </c>
      <c r="I26" s="2" t="s">
        <v>76</v>
      </c>
      <c r="J26" s="3">
        <v>270</v>
      </c>
      <c r="K26" s="3">
        <v>266</v>
      </c>
      <c r="L26" s="5">
        <f t="shared" si="0"/>
        <v>0.98518518518518516</v>
      </c>
      <c r="M26" s="2" t="s">
        <v>102</v>
      </c>
      <c r="N26" s="2">
        <f t="shared" si="1"/>
        <v>2</v>
      </c>
      <c r="O26" s="4">
        <v>0.65277777000000003</v>
      </c>
      <c r="P26" s="4">
        <v>0.70833332999999998</v>
      </c>
      <c r="Q26" s="2" t="s">
        <v>82</v>
      </c>
      <c r="R26" s="2" t="s">
        <v>108</v>
      </c>
      <c r="S26" s="3">
        <v>293</v>
      </c>
      <c r="T26" s="5">
        <f t="shared" si="2"/>
        <v>0.9078498293515358</v>
      </c>
    </row>
    <row r="27" spans="1:20" ht="14.65" thickBot="1">
      <c r="A27" s="2" t="s">
        <v>536</v>
      </c>
      <c r="B27" s="2" t="s">
        <v>120</v>
      </c>
      <c r="C27" s="2" t="s">
        <v>121</v>
      </c>
      <c r="D27" s="139" t="s">
        <v>31</v>
      </c>
      <c r="E27" s="2" t="s">
        <v>122</v>
      </c>
      <c r="F27" s="2" t="s">
        <v>129</v>
      </c>
      <c r="G27" s="2" t="s">
        <v>132</v>
      </c>
      <c r="H27" s="2" t="s">
        <v>133</v>
      </c>
      <c r="I27" s="2" t="s">
        <v>76</v>
      </c>
      <c r="J27" s="3">
        <v>270</v>
      </c>
      <c r="K27" s="3">
        <v>266</v>
      </c>
      <c r="L27" s="5">
        <f t="shared" si="0"/>
        <v>0.98518518518518516</v>
      </c>
      <c r="M27" s="2" t="s">
        <v>102</v>
      </c>
      <c r="N27" s="2">
        <f t="shared" si="1"/>
        <v>2</v>
      </c>
      <c r="O27" s="4">
        <v>0.71527777000000003</v>
      </c>
      <c r="P27" s="4">
        <v>0.77083332999999998</v>
      </c>
      <c r="Q27" s="2" t="s">
        <v>82</v>
      </c>
      <c r="R27" s="2" t="s">
        <v>108</v>
      </c>
      <c r="S27" s="3">
        <v>293</v>
      </c>
      <c r="T27" s="5">
        <f t="shared" si="2"/>
        <v>0.9078498293515358</v>
      </c>
    </row>
    <row r="28" spans="1:20" ht="14.65" thickBot="1">
      <c r="A28" s="2" t="s">
        <v>536</v>
      </c>
      <c r="B28" s="2" t="s">
        <v>120</v>
      </c>
      <c r="C28" s="2" t="s">
        <v>121</v>
      </c>
      <c r="D28" s="139" t="s">
        <v>32</v>
      </c>
      <c r="E28" s="2" t="s">
        <v>122</v>
      </c>
      <c r="F28" s="2" t="s">
        <v>100</v>
      </c>
      <c r="G28" s="2" t="s">
        <v>74</v>
      </c>
      <c r="H28" s="2" t="s">
        <v>134</v>
      </c>
      <c r="I28" s="2" t="s">
        <v>76</v>
      </c>
      <c r="J28" s="3">
        <v>90</v>
      </c>
      <c r="K28" s="3">
        <v>89</v>
      </c>
      <c r="L28" s="5">
        <f t="shared" si="0"/>
        <v>0.98888888888888893</v>
      </c>
      <c r="M28" s="2" t="s">
        <v>77</v>
      </c>
      <c r="N28" s="2">
        <f t="shared" si="1"/>
        <v>3</v>
      </c>
      <c r="O28" s="4">
        <v>0.38194444</v>
      </c>
      <c r="P28" s="4">
        <v>0.41666666000000002</v>
      </c>
      <c r="Q28" s="2" t="s">
        <v>82</v>
      </c>
      <c r="R28" s="2" t="s">
        <v>125</v>
      </c>
      <c r="S28" s="3">
        <v>105</v>
      </c>
      <c r="T28" s="5">
        <f t="shared" si="2"/>
        <v>0.84761904761904761</v>
      </c>
    </row>
    <row r="29" spans="1:20" ht="14.65" thickBot="1">
      <c r="A29" s="2" t="s">
        <v>536</v>
      </c>
      <c r="B29" s="2" t="s">
        <v>120</v>
      </c>
      <c r="C29" s="2" t="s">
        <v>121</v>
      </c>
      <c r="D29" s="139" t="s">
        <v>32</v>
      </c>
      <c r="E29" s="2" t="s">
        <v>122</v>
      </c>
      <c r="F29" s="2" t="s">
        <v>100</v>
      </c>
      <c r="G29" s="2" t="s">
        <v>80</v>
      </c>
      <c r="H29" s="2" t="s">
        <v>135</v>
      </c>
      <c r="I29" s="2" t="s">
        <v>76</v>
      </c>
      <c r="J29" s="3">
        <v>90</v>
      </c>
      <c r="K29" s="3">
        <v>89</v>
      </c>
      <c r="L29" s="5">
        <f t="shared" si="0"/>
        <v>0.98888888888888893</v>
      </c>
      <c r="M29" s="2" t="s">
        <v>77</v>
      </c>
      <c r="N29" s="2">
        <f t="shared" si="1"/>
        <v>3</v>
      </c>
      <c r="O29" s="4">
        <v>0.42361111000000001</v>
      </c>
      <c r="P29" s="4">
        <v>0.45833332999999998</v>
      </c>
      <c r="Q29" s="2" t="s">
        <v>82</v>
      </c>
      <c r="R29" s="2" t="s">
        <v>125</v>
      </c>
      <c r="S29" s="3">
        <v>105</v>
      </c>
      <c r="T29" s="5">
        <f t="shared" si="2"/>
        <v>0.84761904761904761</v>
      </c>
    </row>
    <row r="30" spans="1:20" ht="14.65" thickBot="1">
      <c r="A30" s="2" t="s">
        <v>536</v>
      </c>
      <c r="B30" s="2" t="s">
        <v>120</v>
      </c>
      <c r="C30" s="2" t="s">
        <v>121</v>
      </c>
      <c r="D30" s="139" t="s">
        <v>32</v>
      </c>
      <c r="E30" s="2" t="s">
        <v>122</v>
      </c>
      <c r="F30" s="2" t="s">
        <v>100</v>
      </c>
      <c r="G30" s="2" t="s">
        <v>132</v>
      </c>
      <c r="H30" s="2" t="s">
        <v>136</v>
      </c>
      <c r="I30" s="2" t="s">
        <v>76</v>
      </c>
      <c r="J30" s="3">
        <v>90</v>
      </c>
      <c r="K30" s="3">
        <v>87</v>
      </c>
      <c r="L30" s="5">
        <f t="shared" si="0"/>
        <v>0.96666666666666667</v>
      </c>
      <c r="M30" s="2" t="s">
        <v>77</v>
      </c>
      <c r="N30" s="2">
        <f t="shared" si="1"/>
        <v>3</v>
      </c>
      <c r="O30" s="4">
        <v>0.46527776999999998</v>
      </c>
      <c r="P30" s="4">
        <v>0.5</v>
      </c>
      <c r="Q30" s="2" t="s">
        <v>82</v>
      </c>
      <c r="R30" s="2" t="s">
        <v>167</v>
      </c>
      <c r="S30" s="3">
        <v>100</v>
      </c>
      <c r="T30" s="5">
        <f t="shared" si="2"/>
        <v>0.87</v>
      </c>
    </row>
    <row r="31" spans="1:20" ht="14.65" thickBot="1">
      <c r="A31" s="2" t="s">
        <v>536</v>
      </c>
      <c r="B31" s="2" t="s">
        <v>120</v>
      </c>
      <c r="C31" s="2" t="s">
        <v>121</v>
      </c>
      <c r="D31" s="139" t="s">
        <v>32</v>
      </c>
      <c r="E31" s="2" t="s">
        <v>122</v>
      </c>
      <c r="F31" s="2" t="s">
        <v>100</v>
      </c>
      <c r="G31" s="2" t="s">
        <v>158</v>
      </c>
      <c r="H31" s="2" t="s">
        <v>207</v>
      </c>
      <c r="I31" s="2" t="s">
        <v>76</v>
      </c>
      <c r="J31" s="3">
        <v>90</v>
      </c>
      <c r="K31" s="3">
        <v>90</v>
      </c>
      <c r="L31" s="5">
        <f t="shared" si="0"/>
        <v>1</v>
      </c>
      <c r="M31" s="2" t="s">
        <v>77</v>
      </c>
      <c r="N31" s="2">
        <f t="shared" si="1"/>
        <v>3</v>
      </c>
      <c r="O31" s="4">
        <v>0.54861110999999996</v>
      </c>
      <c r="P31" s="4">
        <v>0.58333332999999998</v>
      </c>
      <c r="Q31" s="2" t="s">
        <v>82</v>
      </c>
      <c r="R31" s="2" t="s">
        <v>167</v>
      </c>
      <c r="S31" s="3">
        <v>100</v>
      </c>
      <c r="T31" s="5">
        <f t="shared" si="2"/>
        <v>0.9</v>
      </c>
    </row>
    <row r="32" spans="1:20" ht="14.65" thickBot="1">
      <c r="A32" s="2" t="s">
        <v>536</v>
      </c>
      <c r="B32" s="2" t="s">
        <v>120</v>
      </c>
      <c r="C32" s="2" t="s">
        <v>121</v>
      </c>
      <c r="D32" s="139" t="s">
        <v>32</v>
      </c>
      <c r="E32" s="2" t="s">
        <v>122</v>
      </c>
      <c r="F32" s="2" t="s">
        <v>100</v>
      </c>
      <c r="G32" s="2" t="s">
        <v>123</v>
      </c>
      <c r="H32" s="2" t="s">
        <v>539</v>
      </c>
      <c r="I32" s="2" t="s">
        <v>76</v>
      </c>
      <c r="J32" s="3">
        <v>90</v>
      </c>
      <c r="K32" s="3">
        <v>68</v>
      </c>
      <c r="L32" s="5">
        <f t="shared" si="0"/>
        <v>0.75555555555555554</v>
      </c>
      <c r="M32" s="2" t="s">
        <v>77</v>
      </c>
      <c r="N32" s="2">
        <f t="shared" si="1"/>
        <v>3</v>
      </c>
      <c r="O32" s="4">
        <v>0.71527777000000003</v>
      </c>
      <c r="P32" s="4">
        <v>0.75</v>
      </c>
      <c r="Q32" s="2" t="s">
        <v>82</v>
      </c>
      <c r="R32" s="2" t="s">
        <v>125</v>
      </c>
      <c r="S32" s="3">
        <v>105</v>
      </c>
      <c r="T32" s="5">
        <f t="shared" si="2"/>
        <v>0.64761904761904765</v>
      </c>
    </row>
    <row r="33" spans="1:20" ht="14.65" thickBot="1">
      <c r="A33" s="2" t="s">
        <v>536</v>
      </c>
      <c r="B33" s="2" t="s">
        <v>120</v>
      </c>
      <c r="C33" s="2" t="s">
        <v>121</v>
      </c>
      <c r="D33" s="139" t="s">
        <v>33</v>
      </c>
      <c r="E33" s="2" t="s">
        <v>122</v>
      </c>
      <c r="F33" s="2" t="s">
        <v>137</v>
      </c>
      <c r="G33" s="2" t="s">
        <v>74</v>
      </c>
      <c r="H33" s="2" t="s">
        <v>138</v>
      </c>
      <c r="I33" s="2" t="s">
        <v>76</v>
      </c>
      <c r="J33" s="3">
        <v>90</v>
      </c>
      <c r="K33" s="3">
        <v>86</v>
      </c>
      <c r="L33" s="5">
        <f t="shared" si="0"/>
        <v>0.9555555555555556</v>
      </c>
      <c r="M33" s="2" t="s">
        <v>77</v>
      </c>
      <c r="N33" s="2">
        <f t="shared" si="1"/>
        <v>3</v>
      </c>
      <c r="O33" s="4">
        <v>0.46527776999999998</v>
      </c>
      <c r="P33" s="4">
        <v>0.5</v>
      </c>
      <c r="Q33" s="2" t="s">
        <v>82</v>
      </c>
      <c r="R33" s="2" t="s">
        <v>125</v>
      </c>
      <c r="S33" s="3">
        <v>105</v>
      </c>
      <c r="T33" s="5">
        <f t="shared" si="2"/>
        <v>0.81904761904761902</v>
      </c>
    </row>
    <row r="34" spans="1:20" ht="14.65" thickBot="1">
      <c r="A34" s="2" t="s">
        <v>536</v>
      </c>
      <c r="B34" s="2" t="s">
        <v>120</v>
      </c>
      <c r="C34" s="2" t="s">
        <v>121</v>
      </c>
      <c r="D34" s="139" t="s">
        <v>34</v>
      </c>
      <c r="E34" s="2" t="s">
        <v>122</v>
      </c>
      <c r="F34" s="2" t="s">
        <v>139</v>
      </c>
      <c r="G34" s="2" t="s">
        <v>74</v>
      </c>
      <c r="H34" s="2" t="s">
        <v>140</v>
      </c>
      <c r="I34" s="2" t="s">
        <v>76</v>
      </c>
      <c r="J34" s="3">
        <v>90</v>
      </c>
      <c r="K34" s="3">
        <v>86</v>
      </c>
      <c r="L34" s="5">
        <f t="shared" ref="L34:L65" si="3">K34/J34</f>
        <v>0.9555555555555556</v>
      </c>
      <c r="M34" s="2" t="s">
        <v>102</v>
      </c>
      <c r="N34" s="2">
        <f t="shared" ref="N34:N65" si="4">LEN(M34)</f>
        <v>2</v>
      </c>
      <c r="O34" s="4">
        <v>0.40277776999999998</v>
      </c>
      <c r="P34" s="4">
        <v>0.45833332999999998</v>
      </c>
      <c r="Q34" s="2" t="s">
        <v>82</v>
      </c>
      <c r="R34" s="2" t="s">
        <v>125</v>
      </c>
      <c r="S34" s="3">
        <v>105</v>
      </c>
      <c r="T34" s="5">
        <f t="shared" ref="T34:T65" si="5">K34/S34</f>
        <v>0.81904761904761902</v>
      </c>
    </row>
    <row r="35" spans="1:20" ht="14.65" thickBot="1">
      <c r="A35" s="2" t="s">
        <v>536</v>
      </c>
      <c r="B35" s="2" t="s">
        <v>120</v>
      </c>
      <c r="C35" s="2" t="s">
        <v>121</v>
      </c>
      <c r="D35" s="139" t="s">
        <v>34</v>
      </c>
      <c r="E35" s="2" t="s">
        <v>122</v>
      </c>
      <c r="F35" s="2" t="s">
        <v>139</v>
      </c>
      <c r="G35" s="2" t="s">
        <v>80</v>
      </c>
      <c r="H35" s="2" t="s">
        <v>142</v>
      </c>
      <c r="I35" s="2" t="s">
        <v>76</v>
      </c>
      <c r="J35" s="3">
        <v>91</v>
      </c>
      <c r="K35" s="3">
        <v>90</v>
      </c>
      <c r="L35" s="5">
        <f t="shared" si="3"/>
        <v>0.98901098901098905</v>
      </c>
      <c r="M35" s="2" t="s">
        <v>102</v>
      </c>
      <c r="N35" s="2">
        <f t="shared" si="4"/>
        <v>2</v>
      </c>
      <c r="O35" s="4">
        <v>0.46527776999999998</v>
      </c>
      <c r="P35" s="4">
        <v>0.52083332999999998</v>
      </c>
      <c r="Q35" s="2" t="s">
        <v>82</v>
      </c>
      <c r="R35" s="2" t="s">
        <v>125</v>
      </c>
      <c r="S35" s="3">
        <v>105</v>
      </c>
      <c r="T35" s="5">
        <f t="shared" si="5"/>
        <v>0.8571428571428571</v>
      </c>
    </row>
    <row r="36" spans="1:20" ht="14.65" thickBot="1">
      <c r="A36" s="2" t="s">
        <v>536</v>
      </c>
      <c r="B36" s="2" t="s">
        <v>72</v>
      </c>
      <c r="C36" s="2" t="s">
        <v>194</v>
      </c>
      <c r="D36" s="139" t="s">
        <v>35</v>
      </c>
      <c r="E36" s="2" t="s">
        <v>194</v>
      </c>
      <c r="F36" s="2" t="s">
        <v>80</v>
      </c>
      <c r="G36" s="2" t="s">
        <v>74</v>
      </c>
      <c r="H36" s="2" t="s">
        <v>195</v>
      </c>
      <c r="I36" s="2" t="s">
        <v>76</v>
      </c>
      <c r="J36" s="3">
        <v>540</v>
      </c>
      <c r="K36" s="3">
        <v>533</v>
      </c>
      <c r="L36" s="5">
        <f t="shared" si="3"/>
        <v>0.98703703703703705</v>
      </c>
      <c r="M36" s="2" t="s">
        <v>77</v>
      </c>
      <c r="N36" s="2">
        <f t="shared" si="4"/>
        <v>3</v>
      </c>
      <c r="O36" s="4">
        <v>0.59027777000000003</v>
      </c>
      <c r="P36" s="4">
        <v>0.625</v>
      </c>
      <c r="Q36" s="2" t="s">
        <v>82</v>
      </c>
      <c r="R36" s="2" t="s">
        <v>79</v>
      </c>
      <c r="S36" s="3">
        <v>570</v>
      </c>
      <c r="T36" s="5">
        <f t="shared" si="5"/>
        <v>0.93508771929824563</v>
      </c>
    </row>
    <row r="37" spans="1:20" ht="14.65" thickBot="1">
      <c r="A37" s="2" t="s">
        <v>536</v>
      </c>
      <c r="B37" s="2" t="s">
        <v>72</v>
      </c>
      <c r="C37" s="2" t="s">
        <v>194</v>
      </c>
      <c r="D37" s="139" t="s">
        <v>36</v>
      </c>
      <c r="E37" s="2" t="s">
        <v>194</v>
      </c>
      <c r="F37" s="2" t="s">
        <v>132</v>
      </c>
      <c r="G37" s="2" t="s">
        <v>74</v>
      </c>
      <c r="H37" s="2" t="s">
        <v>196</v>
      </c>
      <c r="I37" s="2" t="s">
        <v>76</v>
      </c>
      <c r="J37" s="3">
        <v>544</v>
      </c>
      <c r="K37" s="3">
        <v>540</v>
      </c>
      <c r="L37" s="5">
        <f t="shared" si="3"/>
        <v>0.99264705882352944</v>
      </c>
      <c r="M37" s="2" t="s">
        <v>77</v>
      </c>
      <c r="N37" s="2">
        <f t="shared" si="4"/>
        <v>3</v>
      </c>
      <c r="O37" s="4">
        <v>0.63194444000000005</v>
      </c>
      <c r="P37" s="4">
        <v>0.66666665999999997</v>
      </c>
      <c r="Q37" s="2" t="s">
        <v>82</v>
      </c>
      <c r="R37" s="2" t="s">
        <v>79</v>
      </c>
      <c r="S37" s="3">
        <v>570</v>
      </c>
      <c r="T37" s="5">
        <f t="shared" si="5"/>
        <v>0.94736842105263153</v>
      </c>
    </row>
    <row r="38" spans="1:20" ht="14.65" thickBot="1">
      <c r="A38" s="2" t="s">
        <v>536</v>
      </c>
      <c r="B38" s="2" t="s">
        <v>26</v>
      </c>
      <c r="C38" s="2" t="s">
        <v>211</v>
      </c>
      <c r="D38" s="139" t="s">
        <v>27</v>
      </c>
      <c r="E38" s="2" t="s">
        <v>211</v>
      </c>
      <c r="F38" s="2" t="s">
        <v>123</v>
      </c>
      <c r="G38" s="2" t="s">
        <v>74</v>
      </c>
      <c r="H38" s="2" t="s">
        <v>212</v>
      </c>
      <c r="I38" s="2" t="s">
        <v>76</v>
      </c>
      <c r="J38" s="3">
        <v>96</v>
      </c>
      <c r="K38" s="3">
        <v>94</v>
      </c>
      <c r="L38" s="5">
        <f t="shared" si="3"/>
        <v>0.97916666666666663</v>
      </c>
      <c r="M38" s="2" t="s">
        <v>102</v>
      </c>
      <c r="N38" s="2">
        <f t="shared" si="4"/>
        <v>2</v>
      </c>
      <c r="O38" s="4">
        <v>0.46527776999999998</v>
      </c>
      <c r="P38" s="4">
        <v>0.52083332999999998</v>
      </c>
      <c r="Q38" s="2" t="s">
        <v>82</v>
      </c>
      <c r="R38" s="2" t="s">
        <v>203</v>
      </c>
      <c r="S38" s="3">
        <v>111</v>
      </c>
      <c r="T38" s="5">
        <f t="shared" si="5"/>
        <v>0.84684684684684686</v>
      </c>
    </row>
    <row r="39" spans="1:20" ht="14.65" thickBot="1">
      <c r="A39" s="2" t="s">
        <v>536</v>
      </c>
      <c r="B39" s="2" t="s">
        <v>26</v>
      </c>
      <c r="C39" s="2" t="s">
        <v>211</v>
      </c>
      <c r="D39" s="139" t="s">
        <v>28</v>
      </c>
      <c r="E39" s="2" t="s">
        <v>211</v>
      </c>
      <c r="F39" s="2" t="s">
        <v>100</v>
      </c>
      <c r="G39" s="2" t="s">
        <v>74</v>
      </c>
      <c r="H39" s="2" t="s">
        <v>237</v>
      </c>
      <c r="I39" s="2" t="s">
        <v>76</v>
      </c>
      <c r="J39" s="3">
        <v>54</v>
      </c>
      <c r="K39" s="3">
        <v>54</v>
      </c>
      <c r="L39" s="5">
        <f t="shared" si="3"/>
        <v>1</v>
      </c>
      <c r="M39" s="2" t="s">
        <v>77</v>
      </c>
      <c r="N39" s="2">
        <f t="shared" si="4"/>
        <v>3</v>
      </c>
      <c r="O39" s="4">
        <v>0.59027777000000003</v>
      </c>
      <c r="P39" s="4">
        <v>0.625</v>
      </c>
      <c r="Q39" s="2" t="s">
        <v>82</v>
      </c>
      <c r="R39" s="2" t="s">
        <v>542</v>
      </c>
      <c r="S39" s="3">
        <v>62</v>
      </c>
      <c r="T39" s="5">
        <f t="shared" si="5"/>
        <v>0.87096774193548387</v>
      </c>
    </row>
    <row r="40" spans="1:20" ht="14.65" thickBot="1">
      <c r="A40" s="2" t="s">
        <v>536</v>
      </c>
      <c r="B40" s="2" t="s">
        <v>120</v>
      </c>
      <c r="C40" s="2" t="s">
        <v>143</v>
      </c>
      <c r="D40" s="139" t="s">
        <v>50</v>
      </c>
      <c r="E40" s="2" t="s">
        <v>144</v>
      </c>
      <c r="F40" s="2" t="s">
        <v>106</v>
      </c>
      <c r="G40" s="2" t="s">
        <v>74</v>
      </c>
      <c r="H40" s="2" t="s">
        <v>145</v>
      </c>
      <c r="I40" s="2" t="s">
        <v>76</v>
      </c>
      <c r="J40" s="3">
        <v>240</v>
      </c>
      <c r="K40" s="3">
        <v>157</v>
      </c>
      <c r="L40" s="5">
        <f t="shared" si="3"/>
        <v>0.65416666666666667</v>
      </c>
      <c r="M40" s="2" t="s">
        <v>102</v>
      </c>
      <c r="N40" s="2">
        <f t="shared" si="4"/>
        <v>2</v>
      </c>
      <c r="O40" s="4">
        <v>0.71527777000000003</v>
      </c>
      <c r="P40" s="4">
        <v>0.77083332999999998</v>
      </c>
      <c r="Q40" s="2" t="s">
        <v>82</v>
      </c>
      <c r="R40" s="2" t="s">
        <v>115</v>
      </c>
      <c r="S40" s="3">
        <v>288</v>
      </c>
      <c r="T40" s="5">
        <f t="shared" si="5"/>
        <v>0.54513888888888884</v>
      </c>
    </row>
    <row r="41" spans="1:20" ht="14.65" thickBot="1">
      <c r="A41" s="2" t="s">
        <v>536</v>
      </c>
      <c r="B41" s="2" t="s">
        <v>84</v>
      </c>
      <c r="C41" s="2" t="s">
        <v>146</v>
      </c>
      <c r="D41" s="139" t="s">
        <v>9</v>
      </c>
      <c r="E41" s="2" t="s">
        <v>147</v>
      </c>
      <c r="F41" s="2" t="s">
        <v>74</v>
      </c>
      <c r="G41" s="2" t="s">
        <v>74</v>
      </c>
      <c r="H41" s="2" t="s">
        <v>148</v>
      </c>
      <c r="I41" s="2" t="s">
        <v>76</v>
      </c>
      <c r="J41" s="3">
        <v>280</v>
      </c>
      <c r="K41" s="3">
        <v>273</v>
      </c>
      <c r="L41" s="5">
        <f t="shared" si="3"/>
        <v>0.97499999999999998</v>
      </c>
      <c r="M41" s="2" t="s">
        <v>102</v>
      </c>
      <c r="N41" s="2">
        <f t="shared" si="4"/>
        <v>2</v>
      </c>
      <c r="O41" s="4">
        <v>0.40277776999999998</v>
      </c>
      <c r="P41" s="4">
        <v>0.45833332999999998</v>
      </c>
      <c r="Q41" s="2" t="s">
        <v>82</v>
      </c>
      <c r="R41" s="2" t="s">
        <v>96</v>
      </c>
      <c r="S41" s="3">
        <v>284</v>
      </c>
      <c r="T41" s="5">
        <f t="shared" si="5"/>
        <v>0.96126760563380287</v>
      </c>
    </row>
    <row r="42" spans="1:20" ht="14.65" thickBot="1">
      <c r="A42" s="2" t="s">
        <v>536</v>
      </c>
      <c r="B42" s="2" t="s">
        <v>72</v>
      </c>
      <c r="C42" s="2" t="s">
        <v>149</v>
      </c>
      <c r="D42" s="139" t="s">
        <v>37</v>
      </c>
      <c r="E42" s="2" t="s">
        <v>149</v>
      </c>
      <c r="F42" s="2" t="s">
        <v>74</v>
      </c>
      <c r="G42" s="2" t="s">
        <v>74</v>
      </c>
      <c r="H42" s="2" t="s">
        <v>150</v>
      </c>
      <c r="I42" s="2" t="s">
        <v>76</v>
      </c>
      <c r="J42" s="3">
        <v>540</v>
      </c>
      <c r="K42" s="3">
        <v>536</v>
      </c>
      <c r="L42" s="5">
        <f t="shared" si="3"/>
        <v>0.99259259259259258</v>
      </c>
      <c r="M42" s="2" t="s">
        <v>102</v>
      </c>
      <c r="N42" s="2">
        <f t="shared" si="4"/>
        <v>2</v>
      </c>
      <c r="O42" s="4">
        <v>0.40277776999999998</v>
      </c>
      <c r="P42" s="4">
        <v>0.45833332999999998</v>
      </c>
      <c r="Q42" s="2" t="s">
        <v>82</v>
      </c>
      <c r="R42" s="2" t="s">
        <v>79</v>
      </c>
      <c r="S42" s="3">
        <v>570</v>
      </c>
      <c r="T42" s="5">
        <f t="shared" si="5"/>
        <v>0.94035087719298249</v>
      </c>
    </row>
    <row r="43" spans="1:20" ht="14.65" thickBot="1">
      <c r="A43" s="2" t="s">
        <v>536</v>
      </c>
      <c r="B43" s="2" t="s">
        <v>72</v>
      </c>
      <c r="C43" s="2" t="s">
        <v>149</v>
      </c>
      <c r="D43" s="139" t="s">
        <v>38</v>
      </c>
      <c r="E43" s="2" t="s">
        <v>149</v>
      </c>
      <c r="F43" s="2" t="s">
        <v>80</v>
      </c>
      <c r="G43" s="2" t="s">
        <v>74</v>
      </c>
      <c r="H43" s="2" t="s">
        <v>234</v>
      </c>
      <c r="I43" s="2" t="s">
        <v>76</v>
      </c>
      <c r="J43" s="3">
        <v>180</v>
      </c>
      <c r="K43" s="3">
        <v>180</v>
      </c>
      <c r="L43" s="5">
        <f t="shared" si="3"/>
        <v>1</v>
      </c>
      <c r="M43" s="2" t="s">
        <v>77</v>
      </c>
      <c r="N43" s="2">
        <f t="shared" si="4"/>
        <v>3</v>
      </c>
      <c r="O43" s="4">
        <v>0.61111110999999996</v>
      </c>
      <c r="P43" s="4">
        <v>0.64583332999999998</v>
      </c>
      <c r="Q43" s="2" t="s">
        <v>82</v>
      </c>
      <c r="R43" s="2" t="s">
        <v>235</v>
      </c>
      <c r="S43" s="3">
        <v>334</v>
      </c>
      <c r="T43" s="5">
        <f t="shared" si="5"/>
        <v>0.53892215568862278</v>
      </c>
    </row>
    <row r="44" spans="1:20" ht="14.65" thickBot="1">
      <c r="A44" s="2" t="s">
        <v>536</v>
      </c>
      <c r="B44" s="2" t="s">
        <v>72</v>
      </c>
      <c r="C44" s="2" t="s">
        <v>149</v>
      </c>
      <c r="D44" s="139" t="s">
        <v>39</v>
      </c>
      <c r="E44" s="2" t="s">
        <v>149</v>
      </c>
      <c r="F44" s="2" t="s">
        <v>132</v>
      </c>
      <c r="G44" s="2" t="s">
        <v>74</v>
      </c>
      <c r="H44" s="2" t="s">
        <v>236</v>
      </c>
      <c r="I44" s="2" t="s">
        <v>76</v>
      </c>
      <c r="J44" s="3">
        <v>180</v>
      </c>
      <c r="K44" s="3">
        <v>177</v>
      </c>
      <c r="L44" s="5">
        <f t="shared" si="3"/>
        <v>0.98333333333333328</v>
      </c>
      <c r="M44" s="2" t="s">
        <v>102</v>
      </c>
      <c r="N44" s="2">
        <f t="shared" si="4"/>
        <v>2</v>
      </c>
      <c r="O44" s="4">
        <v>0.65277777000000003</v>
      </c>
      <c r="P44" s="4">
        <v>0.70833332999999998</v>
      </c>
      <c r="Q44" s="2" t="s">
        <v>82</v>
      </c>
      <c r="R44" s="2" t="s">
        <v>96</v>
      </c>
      <c r="S44" s="3">
        <v>284</v>
      </c>
      <c r="T44" s="5">
        <f t="shared" si="5"/>
        <v>0.62323943661971826</v>
      </c>
    </row>
    <row r="45" spans="1:20" ht="14.65" thickBot="1">
      <c r="A45" s="2" t="s">
        <v>536</v>
      </c>
      <c r="B45" s="2" t="s">
        <v>72</v>
      </c>
      <c r="C45" s="2" t="s">
        <v>388</v>
      </c>
      <c r="D45" s="139" t="s">
        <v>387</v>
      </c>
      <c r="E45" s="2" t="s">
        <v>388</v>
      </c>
      <c r="F45" s="2" t="s">
        <v>389</v>
      </c>
      <c r="G45" s="2" t="s">
        <v>74</v>
      </c>
      <c r="H45" s="2" t="s">
        <v>390</v>
      </c>
      <c r="I45" s="2" t="s">
        <v>76</v>
      </c>
      <c r="J45" s="3">
        <v>225</v>
      </c>
      <c r="K45" s="3">
        <v>215</v>
      </c>
      <c r="L45" s="5">
        <f t="shared" si="3"/>
        <v>0.9555555555555556</v>
      </c>
      <c r="M45" s="2" t="s">
        <v>77</v>
      </c>
      <c r="N45" s="2">
        <f t="shared" si="4"/>
        <v>3</v>
      </c>
      <c r="O45" s="4">
        <v>0.59027777000000003</v>
      </c>
      <c r="P45" s="4">
        <v>0.625</v>
      </c>
      <c r="Q45" s="2" t="s">
        <v>82</v>
      </c>
      <c r="R45" s="2" t="s">
        <v>163</v>
      </c>
      <c r="S45" s="3">
        <v>300</v>
      </c>
      <c r="T45" s="5">
        <f t="shared" si="5"/>
        <v>0.71666666666666667</v>
      </c>
    </row>
    <row r="46" spans="1:20" ht="14.65" thickBot="1">
      <c r="A46" s="2" t="s">
        <v>536</v>
      </c>
      <c r="B46" s="2" t="s">
        <v>72</v>
      </c>
      <c r="C46" s="2" t="s">
        <v>152</v>
      </c>
      <c r="D46" s="139" t="s">
        <v>40</v>
      </c>
      <c r="E46" s="2" t="s">
        <v>152</v>
      </c>
      <c r="F46" s="2" t="s">
        <v>100</v>
      </c>
      <c r="G46" s="2" t="s">
        <v>74</v>
      </c>
      <c r="H46" s="2" t="s">
        <v>153</v>
      </c>
      <c r="I46" s="2" t="s">
        <v>76</v>
      </c>
      <c r="J46" s="3">
        <v>504</v>
      </c>
      <c r="K46" s="3">
        <v>503</v>
      </c>
      <c r="L46" s="5">
        <f t="shared" si="3"/>
        <v>0.99801587301587302</v>
      </c>
      <c r="M46" s="2" t="s">
        <v>77</v>
      </c>
      <c r="N46" s="2">
        <f t="shared" si="4"/>
        <v>3</v>
      </c>
      <c r="O46" s="4">
        <v>0.54861110999999996</v>
      </c>
      <c r="P46" s="4">
        <v>0.58333332999999998</v>
      </c>
      <c r="Q46" s="2" t="s">
        <v>82</v>
      </c>
      <c r="R46" s="2" t="s">
        <v>79</v>
      </c>
      <c r="S46" s="3">
        <v>570</v>
      </c>
      <c r="T46" s="5">
        <f t="shared" si="5"/>
        <v>0.88245614035087716</v>
      </c>
    </row>
    <row r="47" spans="1:20" ht="14.65" thickBot="1">
      <c r="A47" s="2" t="s">
        <v>536</v>
      </c>
      <c r="B47" s="2" t="s">
        <v>72</v>
      </c>
      <c r="C47" s="2" t="s">
        <v>152</v>
      </c>
      <c r="D47" s="139" t="s">
        <v>54</v>
      </c>
      <c r="E47" s="2" t="s">
        <v>152</v>
      </c>
      <c r="F47" s="2" t="s">
        <v>154</v>
      </c>
      <c r="G47" s="2" t="s">
        <v>74</v>
      </c>
      <c r="H47" s="2" t="s">
        <v>155</v>
      </c>
      <c r="I47" s="2" t="s">
        <v>76</v>
      </c>
      <c r="J47" s="3">
        <v>432</v>
      </c>
      <c r="K47" s="3">
        <v>426</v>
      </c>
      <c r="L47" s="5">
        <f t="shared" si="3"/>
        <v>0.98611111111111116</v>
      </c>
      <c r="M47" s="2" t="s">
        <v>77</v>
      </c>
      <c r="N47" s="2">
        <f t="shared" si="4"/>
        <v>3</v>
      </c>
      <c r="O47" s="4">
        <v>0.42361111000000001</v>
      </c>
      <c r="P47" s="4">
        <v>0.45833332999999998</v>
      </c>
      <c r="Q47" s="2" t="s">
        <v>82</v>
      </c>
      <c r="R47" s="2" t="s">
        <v>79</v>
      </c>
      <c r="S47" s="3">
        <v>570</v>
      </c>
      <c r="T47" s="5">
        <f t="shared" si="5"/>
        <v>0.74736842105263157</v>
      </c>
    </row>
    <row r="48" spans="1:20" ht="14.65" thickBot="1">
      <c r="A48" s="2" t="s">
        <v>536</v>
      </c>
      <c r="B48" s="2" t="s">
        <v>72</v>
      </c>
      <c r="C48" s="2" t="s">
        <v>152</v>
      </c>
      <c r="D48" s="139" t="s">
        <v>41</v>
      </c>
      <c r="E48" s="2" t="s">
        <v>152</v>
      </c>
      <c r="F48" s="2" t="s">
        <v>109</v>
      </c>
      <c r="G48" s="2" t="s">
        <v>74</v>
      </c>
      <c r="H48" s="2" t="s">
        <v>156</v>
      </c>
      <c r="I48" s="2" t="s">
        <v>76</v>
      </c>
      <c r="J48" s="3">
        <v>360</v>
      </c>
      <c r="K48" s="3">
        <v>357</v>
      </c>
      <c r="L48" s="5">
        <f t="shared" si="3"/>
        <v>0.9916666666666667</v>
      </c>
      <c r="M48" s="2" t="s">
        <v>102</v>
      </c>
      <c r="N48" s="2">
        <f t="shared" si="4"/>
        <v>2</v>
      </c>
      <c r="O48" s="4">
        <v>0.44444444</v>
      </c>
      <c r="P48" s="4">
        <v>0.5</v>
      </c>
      <c r="Q48" s="2" t="s">
        <v>82</v>
      </c>
      <c r="R48" s="2" t="s">
        <v>103</v>
      </c>
      <c r="S48" s="3">
        <v>416</v>
      </c>
      <c r="T48" s="5">
        <f t="shared" si="5"/>
        <v>0.85817307692307687</v>
      </c>
    </row>
    <row r="49" spans="1:20" ht="14.65" thickBot="1">
      <c r="A49" s="2" t="s">
        <v>536</v>
      </c>
      <c r="B49" s="2" t="s">
        <v>84</v>
      </c>
      <c r="C49" s="2" t="s">
        <v>157</v>
      </c>
      <c r="D49" s="139" t="s">
        <v>10</v>
      </c>
      <c r="E49" s="2" t="s">
        <v>157</v>
      </c>
      <c r="F49" s="2" t="s">
        <v>158</v>
      </c>
      <c r="G49" s="2" t="s">
        <v>74</v>
      </c>
      <c r="H49" s="2" t="s">
        <v>159</v>
      </c>
      <c r="I49" s="2" t="s">
        <v>76</v>
      </c>
      <c r="J49" s="3">
        <v>215</v>
      </c>
      <c r="K49" s="3">
        <v>213</v>
      </c>
      <c r="L49" s="5">
        <f t="shared" si="3"/>
        <v>0.99069767441860468</v>
      </c>
      <c r="M49" s="2" t="s">
        <v>77</v>
      </c>
      <c r="N49" s="2">
        <f t="shared" si="4"/>
        <v>3</v>
      </c>
      <c r="O49" s="4">
        <v>0.54861110999999996</v>
      </c>
      <c r="P49" s="4">
        <v>0.58333332999999998</v>
      </c>
      <c r="Q49" s="2" t="s">
        <v>82</v>
      </c>
      <c r="R49" s="2" t="s">
        <v>96</v>
      </c>
      <c r="S49" s="3">
        <v>284</v>
      </c>
      <c r="T49" s="5">
        <f t="shared" si="5"/>
        <v>0.75</v>
      </c>
    </row>
    <row r="50" spans="1:20" ht="14.65" thickBot="1">
      <c r="A50" s="2" t="s">
        <v>536</v>
      </c>
      <c r="B50" s="2" t="s">
        <v>84</v>
      </c>
      <c r="C50" s="2" t="s">
        <v>157</v>
      </c>
      <c r="D50" s="139" t="s">
        <v>10</v>
      </c>
      <c r="E50" s="2" t="s">
        <v>157</v>
      </c>
      <c r="F50" s="2" t="s">
        <v>158</v>
      </c>
      <c r="G50" s="2" t="s">
        <v>109</v>
      </c>
      <c r="H50" s="2" t="s">
        <v>160</v>
      </c>
      <c r="I50" s="2" t="s">
        <v>76</v>
      </c>
      <c r="J50" s="3">
        <v>212</v>
      </c>
      <c r="K50" s="3">
        <v>208</v>
      </c>
      <c r="L50" s="5">
        <f t="shared" si="3"/>
        <v>0.98113207547169812</v>
      </c>
      <c r="M50" s="2" t="s">
        <v>102</v>
      </c>
      <c r="N50" s="2">
        <f t="shared" si="4"/>
        <v>2</v>
      </c>
      <c r="O50" s="4">
        <v>0.34027776999999998</v>
      </c>
      <c r="P50" s="4">
        <v>0.39583332999999998</v>
      </c>
      <c r="Q50" s="2" t="s">
        <v>82</v>
      </c>
      <c r="R50" s="2" t="s">
        <v>108</v>
      </c>
      <c r="S50" s="3">
        <v>293</v>
      </c>
      <c r="T50" s="5">
        <f t="shared" si="5"/>
        <v>0.70989761092150172</v>
      </c>
    </row>
    <row r="51" spans="1:20" ht="14.65" thickBot="1">
      <c r="A51" s="2" t="s">
        <v>536</v>
      </c>
      <c r="B51" s="2" t="s">
        <v>84</v>
      </c>
      <c r="C51" s="2" t="s">
        <v>157</v>
      </c>
      <c r="D51" s="139" t="s">
        <v>11</v>
      </c>
      <c r="E51" s="2" t="s">
        <v>157</v>
      </c>
      <c r="F51" s="2" t="s">
        <v>123</v>
      </c>
      <c r="G51" s="2" t="s">
        <v>74</v>
      </c>
      <c r="H51" s="2" t="s">
        <v>161</v>
      </c>
      <c r="I51" s="2" t="s">
        <v>76</v>
      </c>
      <c r="J51" s="3">
        <v>250</v>
      </c>
      <c r="K51" s="3">
        <v>240</v>
      </c>
      <c r="L51" s="5">
        <f t="shared" si="3"/>
        <v>0.96</v>
      </c>
      <c r="M51" s="2" t="s">
        <v>102</v>
      </c>
      <c r="N51" s="2">
        <f t="shared" si="4"/>
        <v>2</v>
      </c>
      <c r="O51" s="4">
        <v>0.52777777000000003</v>
      </c>
      <c r="P51" s="4">
        <v>0.58333332999999998</v>
      </c>
      <c r="Q51" s="2" t="s">
        <v>82</v>
      </c>
      <c r="R51" s="2" t="s">
        <v>96</v>
      </c>
      <c r="S51" s="3">
        <v>284</v>
      </c>
      <c r="T51" s="5">
        <f t="shared" si="5"/>
        <v>0.84507042253521125</v>
      </c>
    </row>
    <row r="52" spans="1:20" ht="14.65" thickBot="1">
      <c r="A52" s="2" t="s">
        <v>536</v>
      </c>
      <c r="B52" s="2" t="s">
        <v>84</v>
      </c>
      <c r="C52" s="2" t="s">
        <v>157</v>
      </c>
      <c r="D52" s="139" t="s">
        <v>11</v>
      </c>
      <c r="E52" s="2" t="s">
        <v>157</v>
      </c>
      <c r="F52" s="2" t="s">
        <v>123</v>
      </c>
      <c r="G52" s="2" t="s">
        <v>100</v>
      </c>
      <c r="H52" s="2" t="s">
        <v>162</v>
      </c>
      <c r="I52" s="2" t="s">
        <v>76</v>
      </c>
      <c r="J52" s="3">
        <v>250</v>
      </c>
      <c r="K52" s="3">
        <v>213</v>
      </c>
      <c r="L52" s="5">
        <f t="shared" si="3"/>
        <v>0.85199999999999998</v>
      </c>
      <c r="M52" s="2" t="s">
        <v>77</v>
      </c>
      <c r="N52" s="2">
        <f t="shared" si="4"/>
        <v>3</v>
      </c>
      <c r="O52" s="4">
        <v>0.67361110999999996</v>
      </c>
      <c r="P52" s="4">
        <v>0.70833332999999998</v>
      </c>
      <c r="Q52" s="2" t="s">
        <v>82</v>
      </c>
      <c r="R52" s="2" t="s">
        <v>163</v>
      </c>
      <c r="S52" s="3">
        <v>300</v>
      </c>
      <c r="T52" s="5">
        <f t="shared" si="5"/>
        <v>0.71</v>
      </c>
    </row>
    <row r="53" spans="1:20" ht="14.65" thickBot="1">
      <c r="A53" s="2" t="s">
        <v>536</v>
      </c>
      <c r="B53" s="2" t="s">
        <v>84</v>
      </c>
      <c r="C53" s="2" t="s">
        <v>157</v>
      </c>
      <c r="D53" s="139" t="s">
        <v>11</v>
      </c>
      <c r="E53" s="2" t="s">
        <v>157</v>
      </c>
      <c r="F53" s="2" t="s">
        <v>123</v>
      </c>
      <c r="G53" s="2" t="s">
        <v>109</v>
      </c>
      <c r="H53" s="2" t="s">
        <v>202</v>
      </c>
      <c r="I53" s="2" t="s">
        <v>76</v>
      </c>
      <c r="J53" s="3">
        <v>100</v>
      </c>
      <c r="K53" s="3">
        <v>91</v>
      </c>
      <c r="L53" s="5">
        <f t="shared" si="3"/>
        <v>0.91</v>
      </c>
      <c r="M53" s="2" t="s">
        <v>77</v>
      </c>
      <c r="N53" s="2">
        <f t="shared" si="4"/>
        <v>3</v>
      </c>
      <c r="O53" s="4">
        <v>0.34027776999999998</v>
      </c>
      <c r="P53" s="4">
        <v>0.375</v>
      </c>
      <c r="Q53" s="2" t="s">
        <v>82</v>
      </c>
      <c r="R53" s="2" t="s">
        <v>125</v>
      </c>
      <c r="S53" s="3">
        <v>105</v>
      </c>
      <c r="T53" s="5">
        <f t="shared" si="5"/>
        <v>0.8666666666666667</v>
      </c>
    </row>
    <row r="54" spans="1:20" ht="14.65" thickBot="1">
      <c r="A54" s="2" t="s">
        <v>536</v>
      </c>
      <c r="B54" s="2" t="s">
        <v>84</v>
      </c>
      <c r="C54" s="2" t="s">
        <v>157</v>
      </c>
      <c r="D54" s="139" t="s">
        <v>13</v>
      </c>
      <c r="E54" s="2" t="s">
        <v>157</v>
      </c>
      <c r="F54" s="2" t="s">
        <v>197</v>
      </c>
      <c r="G54" s="2" t="s">
        <v>100</v>
      </c>
      <c r="H54" s="2" t="s">
        <v>198</v>
      </c>
      <c r="I54" s="2" t="s">
        <v>76</v>
      </c>
      <c r="J54" s="3">
        <v>151</v>
      </c>
      <c r="K54" s="3">
        <v>149</v>
      </c>
      <c r="L54" s="5">
        <f t="shared" si="3"/>
        <v>0.98675496688741726</v>
      </c>
      <c r="M54" s="2" t="s">
        <v>102</v>
      </c>
      <c r="N54" s="2">
        <f t="shared" si="4"/>
        <v>2</v>
      </c>
      <c r="O54" s="4">
        <v>0.59027777000000003</v>
      </c>
      <c r="P54" s="4">
        <v>0.64583332999999998</v>
      </c>
      <c r="Q54" s="2" t="s">
        <v>82</v>
      </c>
      <c r="R54" s="2" t="s">
        <v>199</v>
      </c>
      <c r="S54" s="3">
        <v>170</v>
      </c>
      <c r="T54" s="5">
        <f t="shared" si="5"/>
        <v>0.87647058823529411</v>
      </c>
    </row>
    <row r="55" spans="1:20" ht="14.65" thickBot="1">
      <c r="A55" s="2" t="s">
        <v>536</v>
      </c>
      <c r="B55" s="2" t="s">
        <v>84</v>
      </c>
      <c r="C55" s="2" t="s">
        <v>157</v>
      </c>
      <c r="D55" s="139" t="s">
        <v>13</v>
      </c>
      <c r="E55" s="2" t="s">
        <v>157</v>
      </c>
      <c r="F55" s="2" t="s">
        <v>197</v>
      </c>
      <c r="G55" s="2" t="s">
        <v>109</v>
      </c>
      <c r="H55" s="2" t="s">
        <v>204</v>
      </c>
      <c r="I55" s="2" t="s">
        <v>76</v>
      </c>
      <c r="J55" s="3">
        <v>138</v>
      </c>
      <c r="K55" s="3">
        <v>127</v>
      </c>
      <c r="L55" s="5">
        <f t="shared" si="3"/>
        <v>0.92028985507246375</v>
      </c>
      <c r="M55" s="2" t="s">
        <v>102</v>
      </c>
      <c r="N55" s="2">
        <f t="shared" si="4"/>
        <v>2</v>
      </c>
      <c r="O55" s="4">
        <v>0.71527777000000003</v>
      </c>
      <c r="P55" s="4">
        <v>0.77083332999999998</v>
      </c>
      <c r="Q55" s="2" t="s">
        <v>82</v>
      </c>
      <c r="R55" s="2" t="s">
        <v>128</v>
      </c>
      <c r="S55" s="3">
        <v>138</v>
      </c>
      <c r="T55" s="5">
        <f t="shared" si="5"/>
        <v>0.92028985507246375</v>
      </c>
    </row>
    <row r="56" spans="1:20" ht="14.65" thickBot="1">
      <c r="A56" s="2" t="s">
        <v>536</v>
      </c>
      <c r="B56" s="2" t="s">
        <v>84</v>
      </c>
      <c r="C56" s="2" t="s">
        <v>157</v>
      </c>
      <c r="D56" s="139" t="s">
        <v>13</v>
      </c>
      <c r="E56" s="2" t="s">
        <v>157</v>
      </c>
      <c r="F56" s="2" t="s">
        <v>197</v>
      </c>
      <c r="G56" s="2" t="s">
        <v>88</v>
      </c>
      <c r="H56" s="2" t="s">
        <v>208</v>
      </c>
      <c r="I56" s="2" t="s">
        <v>76</v>
      </c>
      <c r="J56" s="3">
        <v>120</v>
      </c>
      <c r="K56" s="3">
        <v>120</v>
      </c>
      <c r="L56" s="5">
        <f t="shared" si="3"/>
        <v>1</v>
      </c>
      <c r="M56" s="2" t="s">
        <v>77</v>
      </c>
      <c r="N56" s="2">
        <f t="shared" si="4"/>
        <v>3</v>
      </c>
      <c r="O56" s="4">
        <v>0.46527776999999998</v>
      </c>
      <c r="P56" s="4">
        <v>0.5</v>
      </c>
      <c r="Q56" s="2" t="s">
        <v>82</v>
      </c>
      <c r="R56" s="2" t="s">
        <v>128</v>
      </c>
      <c r="S56" s="3">
        <v>138</v>
      </c>
      <c r="T56" s="5">
        <f t="shared" si="5"/>
        <v>0.86956521739130432</v>
      </c>
    </row>
    <row r="57" spans="1:20" ht="14.65" thickBot="1">
      <c r="A57" s="2" t="s">
        <v>536</v>
      </c>
      <c r="B57" s="2" t="s">
        <v>84</v>
      </c>
      <c r="C57" s="2" t="s">
        <v>157</v>
      </c>
      <c r="D57" s="139" t="s">
        <v>14</v>
      </c>
      <c r="E57" s="2" t="s">
        <v>157</v>
      </c>
      <c r="F57" s="2" t="s">
        <v>200</v>
      </c>
      <c r="G57" s="2" t="s">
        <v>74</v>
      </c>
      <c r="H57" s="2" t="s">
        <v>201</v>
      </c>
      <c r="I57" s="2" t="s">
        <v>76</v>
      </c>
      <c r="J57" s="3">
        <v>150</v>
      </c>
      <c r="K57" s="3">
        <v>133</v>
      </c>
      <c r="L57" s="5">
        <f t="shared" si="3"/>
        <v>0.88666666666666671</v>
      </c>
      <c r="M57" s="2" t="s">
        <v>77</v>
      </c>
      <c r="N57" s="2">
        <f t="shared" si="4"/>
        <v>3</v>
      </c>
      <c r="O57" s="4">
        <v>0.46527776999999998</v>
      </c>
      <c r="P57" s="4">
        <v>0.5</v>
      </c>
      <c r="Q57" s="2" t="s">
        <v>82</v>
      </c>
      <c r="R57" s="2" t="s">
        <v>93</v>
      </c>
      <c r="S57" s="3">
        <v>303</v>
      </c>
      <c r="T57" s="5">
        <f t="shared" si="5"/>
        <v>0.43894389438943893</v>
      </c>
    </row>
    <row r="58" spans="1:20" ht="14.65" thickBot="1">
      <c r="A58" s="2" t="s">
        <v>536</v>
      </c>
      <c r="B58" s="2" t="s">
        <v>84</v>
      </c>
      <c r="C58" s="2" t="s">
        <v>157</v>
      </c>
      <c r="D58" s="139" t="s">
        <v>15</v>
      </c>
      <c r="E58" s="2" t="s">
        <v>157</v>
      </c>
      <c r="F58" s="2" t="s">
        <v>226</v>
      </c>
      <c r="G58" s="2" t="s">
        <v>74</v>
      </c>
      <c r="H58" s="2" t="s">
        <v>227</v>
      </c>
      <c r="I58" s="2" t="s">
        <v>76</v>
      </c>
      <c r="J58" s="3">
        <v>120</v>
      </c>
      <c r="K58" s="3">
        <v>92</v>
      </c>
      <c r="L58" s="5">
        <f t="shared" si="3"/>
        <v>0.76666666666666672</v>
      </c>
      <c r="M58" s="2" t="s">
        <v>77</v>
      </c>
      <c r="N58" s="2">
        <f t="shared" si="4"/>
        <v>3</v>
      </c>
      <c r="O58" s="4">
        <v>0.42361111000000001</v>
      </c>
      <c r="P58" s="4">
        <v>0.45833332999999998</v>
      </c>
      <c r="Q58" s="2" t="s">
        <v>82</v>
      </c>
      <c r="R58" s="2" t="s">
        <v>90</v>
      </c>
      <c r="S58" s="3">
        <v>130</v>
      </c>
      <c r="T58" s="5">
        <f t="shared" si="5"/>
        <v>0.70769230769230773</v>
      </c>
    </row>
    <row r="59" spans="1:20" ht="14.65" thickBot="1">
      <c r="A59" s="2" t="s">
        <v>536</v>
      </c>
      <c r="B59" s="2" t="s">
        <v>84</v>
      </c>
      <c r="C59" s="2" t="s">
        <v>157</v>
      </c>
      <c r="D59" s="139" t="s">
        <v>15</v>
      </c>
      <c r="E59" s="2" t="s">
        <v>157</v>
      </c>
      <c r="F59" s="2" t="s">
        <v>226</v>
      </c>
      <c r="G59" s="2" t="s">
        <v>100</v>
      </c>
      <c r="H59" s="2" t="s">
        <v>228</v>
      </c>
      <c r="I59" s="2" t="s">
        <v>76</v>
      </c>
      <c r="J59" s="3">
        <v>100</v>
      </c>
      <c r="K59" s="3">
        <v>63</v>
      </c>
      <c r="L59" s="5">
        <f t="shared" si="3"/>
        <v>0.63</v>
      </c>
      <c r="M59" s="2" t="s">
        <v>102</v>
      </c>
      <c r="N59" s="2">
        <f t="shared" si="4"/>
        <v>2</v>
      </c>
      <c r="O59" s="4">
        <v>0.71527777000000003</v>
      </c>
      <c r="P59" s="4">
        <v>0.77083332999999998</v>
      </c>
      <c r="Q59" s="2" t="s">
        <v>82</v>
      </c>
      <c r="R59" s="2" t="s">
        <v>167</v>
      </c>
      <c r="S59" s="3">
        <v>100</v>
      </c>
      <c r="T59" s="5">
        <f t="shared" si="5"/>
        <v>0.63</v>
      </c>
    </row>
    <row r="60" spans="1:20" ht="14.65" thickBot="1">
      <c r="A60" s="2" t="s">
        <v>536</v>
      </c>
      <c r="B60" s="2" t="s">
        <v>84</v>
      </c>
      <c r="C60" s="2" t="s">
        <v>157</v>
      </c>
      <c r="D60" s="139" t="s">
        <v>15</v>
      </c>
      <c r="E60" s="2" t="s">
        <v>157</v>
      </c>
      <c r="F60" s="2" t="s">
        <v>226</v>
      </c>
      <c r="G60" s="2" t="s">
        <v>109</v>
      </c>
      <c r="H60" s="2" t="s">
        <v>229</v>
      </c>
      <c r="I60" s="2" t="s">
        <v>76</v>
      </c>
      <c r="J60" s="3">
        <v>81</v>
      </c>
      <c r="K60" s="3">
        <v>66</v>
      </c>
      <c r="L60" s="5">
        <f t="shared" si="3"/>
        <v>0.81481481481481477</v>
      </c>
      <c r="M60" s="2" t="s">
        <v>77</v>
      </c>
      <c r="N60" s="2">
        <f t="shared" si="4"/>
        <v>3</v>
      </c>
      <c r="O60" s="4">
        <v>0.34027776999999998</v>
      </c>
      <c r="P60" s="4">
        <v>0.375</v>
      </c>
      <c r="Q60" s="2" t="s">
        <v>82</v>
      </c>
      <c r="R60" s="2" t="s">
        <v>541</v>
      </c>
      <c r="S60" s="3">
        <v>81</v>
      </c>
      <c r="T60" s="5">
        <f t="shared" si="5"/>
        <v>0.81481481481481477</v>
      </c>
    </row>
    <row r="61" spans="1:20" ht="14.65" thickBot="1">
      <c r="A61" s="2" t="s">
        <v>536</v>
      </c>
      <c r="B61" s="2" t="s">
        <v>84</v>
      </c>
      <c r="C61" s="2" t="s">
        <v>157</v>
      </c>
      <c r="D61" s="139" t="s">
        <v>16</v>
      </c>
      <c r="E61" s="2" t="s">
        <v>157</v>
      </c>
      <c r="F61" s="2" t="s">
        <v>230</v>
      </c>
      <c r="G61" s="2" t="s">
        <v>74</v>
      </c>
      <c r="H61" s="2" t="s">
        <v>231</v>
      </c>
      <c r="I61" s="2" t="s">
        <v>76</v>
      </c>
      <c r="J61" s="3">
        <v>125</v>
      </c>
      <c r="K61" s="3">
        <v>94</v>
      </c>
      <c r="L61" s="5">
        <f t="shared" si="3"/>
        <v>0.752</v>
      </c>
      <c r="M61" s="2" t="s">
        <v>77</v>
      </c>
      <c r="N61" s="2">
        <f t="shared" si="4"/>
        <v>3</v>
      </c>
      <c r="O61" s="4">
        <v>0.50694444000000005</v>
      </c>
      <c r="P61" s="4">
        <v>0.54166665999999997</v>
      </c>
      <c r="Q61" s="2" t="s">
        <v>82</v>
      </c>
      <c r="R61" s="2" t="s">
        <v>128</v>
      </c>
      <c r="S61" s="3">
        <v>138</v>
      </c>
      <c r="T61" s="5">
        <f t="shared" si="5"/>
        <v>0.6811594202898551</v>
      </c>
    </row>
    <row r="62" spans="1:20" ht="14.65" thickBot="1">
      <c r="A62" s="2" t="s">
        <v>536</v>
      </c>
      <c r="B62" s="2" t="s">
        <v>84</v>
      </c>
      <c r="C62" s="2" t="s">
        <v>157</v>
      </c>
      <c r="D62" s="139" t="s">
        <v>16</v>
      </c>
      <c r="E62" s="2" t="s">
        <v>157</v>
      </c>
      <c r="F62" s="2" t="s">
        <v>230</v>
      </c>
      <c r="G62" s="2" t="s">
        <v>88</v>
      </c>
      <c r="H62" s="2" t="s">
        <v>232</v>
      </c>
      <c r="I62" s="2" t="s">
        <v>76</v>
      </c>
      <c r="J62" s="3">
        <v>125</v>
      </c>
      <c r="K62" s="3">
        <v>89</v>
      </c>
      <c r="L62" s="5">
        <f t="shared" si="3"/>
        <v>0.71199999999999997</v>
      </c>
      <c r="M62" s="2" t="s">
        <v>77</v>
      </c>
      <c r="N62" s="2">
        <f t="shared" si="4"/>
        <v>3</v>
      </c>
      <c r="O62" s="4">
        <v>0.75694444000000005</v>
      </c>
      <c r="P62" s="4">
        <v>0.79166665999999997</v>
      </c>
      <c r="Q62" s="2" t="s">
        <v>82</v>
      </c>
      <c r="R62" s="2" t="s">
        <v>90</v>
      </c>
      <c r="S62" s="3">
        <v>130</v>
      </c>
      <c r="T62" s="5">
        <f t="shared" si="5"/>
        <v>0.68461538461538463</v>
      </c>
    </row>
    <row r="63" spans="1:20" ht="14.65" thickBot="1">
      <c r="A63" s="2" t="s">
        <v>536</v>
      </c>
      <c r="B63" s="2" t="s">
        <v>84</v>
      </c>
      <c r="C63" s="2" t="s">
        <v>157</v>
      </c>
      <c r="D63" s="139" t="s">
        <v>16</v>
      </c>
      <c r="E63" s="2" t="s">
        <v>157</v>
      </c>
      <c r="F63" s="2" t="s">
        <v>230</v>
      </c>
      <c r="G63" s="2" t="s">
        <v>111</v>
      </c>
      <c r="H63" s="2" t="s">
        <v>233</v>
      </c>
      <c r="I63" s="2" t="s">
        <v>76</v>
      </c>
      <c r="J63" s="3">
        <v>125</v>
      </c>
      <c r="K63" s="3">
        <v>46</v>
      </c>
      <c r="L63" s="5">
        <f t="shared" si="3"/>
        <v>0.36799999999999999</v>
      </c>
      <c r="M63" s="2" t="s">
        <v>102</v>
      </c>
      <c r="N63" s="2">
        <f t="shared" si="4"/>
        <v>2</v>
      </c>
      <c r="O63" s="4">
        <v>0.40277776999999998</v>
      </c>
      <c r="P63" s="4">
        <v>0.45833332999999998</v>
      </c>
      <c r="Q63" s="2" t="s">
        <v>82</v>
      </c>
      <c r="R63" s="2" t="s">
        <v>199</v>
      </c>
      <c r="S63" s="3">
        <v>170</v>
      </c>
      <c r="T63" s="5">
        <f t="shared" si="5"/>
        <v>0.27058823529411763</v>
      </c>
    </row>
    <row r="64" spans="1:20" ht="14.65" thickBot="1">
      <c r="A64" s="2" t="s">
        <v>536</v>
      </c>
      <c r="B64" s="2" t="s">
        <v>84</v>
      </c>
      <c r="C64" s="2" t="s">
        <v>157</v>
      </c>
      <c r="D64" s="139" t="s">
        <v>17</v>
      </c>
      <c r="E64" s="2" t="s">
        <v>157</v>
      </c>
      <c r="F64" s="2" t="s">
        <v>214</v>
      </c>
      <c r="G64" s="2" t="s">
        <v>74</v>
      </c>
      <c r="H64" s="2" t="s">
        <v>215</v>
      </c>
      <c r="I64" s="2" t="s">
        <v>76</v>
      </c>
      <c r="J64" s="3">
        <v>119</v>
      </c>
      <c r="K64" s="3">
        <v>115</v>
      </c>
      <c r="L64" s="5">
        <f t="shared" si="3"/>
        <v>0.96638655462184875</v>
      </c>
      <c r="M64" s="2" t="s">
        <v>77</v>
      </c>
      <c r="N64" s="2">
        <f t="shared" si="4"/>
        <v>3</v>
      </c>
      <c r="O64" s="4">
        <v>0.63194444000000005</v>
      </c>
      <c r="P64" s="4">
        <v>0.66666665999999997</v>
      </c>
      <c r="Q64" s="2" t="s">
        <v>82</v>
      </c>
      <c r="R64" s="2" t="s">
        <v>90</v>
      </c>
      <c r="S64" s="3">
        <v>130</v>
      </c>
      <c r="T64" s="5">
        <f t="shared" si="5"/>
        <v>0.88461538461538458</v>
      </c>
    </row>
    <row r="65" spans="1:20" ht="14.65" thickBot="1">
      <c r="A65" s="2" t="s">
        <v>536</v>
      </c>
      <c r="B65" s="2" t="s">
        <v>84</v>
      </c>
      <c r="C65" s="2" t="s">
        <v>157</v>
      </c>
      <c r="D65" s="139" t="s">
        <v>17</v>
      </c>
      <c r="E65" s="2" t="s">
        <v>157</v>
      </c>
      <c r="F65" s="2" t="s">
        <v>214</v>
      </c>
      <c r="G65" s="2" t="s">
        <v>100</v>
      </c>
      <c r="H65" s="2" t="s">
        <v>216</v>
      </c>
      <c r="I65" s="2" t="s">
        <v>76</v>
      </c>
      <c r="J65" s="3">
        <v>119</v>
      </c>
      <c r="K65" s="3">
        <v>115</v>
      </c>
      <c r="L65" s="5">
        <f t="shared" si="3"/>
        <v>0.96638655462184875</v>
      </c>
      <c r="M65" s="2" t="s">
        <v>102</v>
      </c>
      <c r="N65" s="2">
        <f t="shared" si="4"/>
        <v>2</v>
      </c>
      <c r="O65" s="4">
        <v>0.40277776999999998</v>
      </c>
      <c r="P65" s="4">
        <v>0.45833332999999998</v>
      </c>
      <c r="Q65" s="2" t="s">
        <v>82</v>
      </c>
      <c r="R65" s="2" t="s">
        <v>90</v>
      </c>
      <c r="S65" s="3">
        <v>130</v>
      </c>
      <c r="T65" s="5">
        <f t="shared" si="5"/>
        <v>0.88461538461538458</v>
      </c>
    </row>
    <row r="66" spans="1:20" ht="14.65" thickBot="1">
      <c r="A66" s="2" t="s">
        <v>536</v>
      </c>
      <c r="B66" s="2" t="s">
        <v>84</v>
      </c>
      <c r="C66" s="2" t="s">
        <v>157</v>
      </c>
      <c r="D66" s="139" t="s">
        <v>17</v>
      </c>
      <c r="E66" s="2" t="s">
        <v>157</v>
      </c>
      <c r="F66" s="2" t="s">
        <v>214</v>
      </c>
      <c r="G66" s="2" t="s">
        <v>109</v>
      </c>
      <c r="H66" s="2" t="s">
        <v>217</v>
      </c>
      <c r="I66" s="2" t="s">
        <v>76</v>
      </c>
      <c r="J66" s="3">
        <v>121</v>
      </c>
      <c r="K66" s="3">
        <v>120</v>
      </c>
      <c r="L66" s="5">
        <f t="shared" ref="L66:L96" si="6">K66/J66</f>
        <v>0.99173553719008267</v>
      </c>
      <c r="M66" s="2" t="s">
        <v>77</v>
      </c>
      <c r="N66" s="2">
        <f t="shared" ref="N66:N96" si="7">LEN(M66)</f>
        <v>3</v>
      </c>
      <c r="O66" s="4">
        <v>0.54861110999999996</v>
      </c>
      <c r="P66" s="4">
        <v>0.58333332999999998</v>
      </c>
      <c r="Q66" s="2" t="s">
        <v>82</v>
      </c>
      <c r="R66" s="2" t="s">
        <v>128</v>
      </c>
      <c r="S66" s="3">
        <v>138</v>
      </c>
      <c r="T66" s="5">
        <f t="shared" ref="T66:T96" si="8">K66/S66</f>
        <v>0.86956521739130432</v>
      </c>
    </row>
    <row r="67" spans="1:20" ht="14.65" thickBot="1">
      <c r="A67" s="2" t="s">
        <v>536</v>
      </c>
      <c r="B67" s="2" t="s">
        <v>84</v>
      </c>
      <c r="C67" s="2" t="s">
        <v>157</v>
      </c>
      <c r="D67" s="139" t="s">
        <v>17</v>
      </c>
      <c r="E67" s="2" t="s">
        <v>157</v>
      </c>
      <c r="F67" s="2" t="s">
        <v>214</v>
      </c>
      <c r="G67" s="2" t="s">
        <v>88</v>
      </c>
      <c r="H67" s="2" t="s">
        <v>545</v>
      </c>
      <c r="I67" s="2" t="s">
        <v>76</v>
      </c>
      <c r="J67" s="3">
        <v>75</v>
      </c>
      <c r="K67" s="3">
        <v>51</v>
      </c>
      <c r="L67" s="5">
        <f t="shared" si="6"/>
        <v>0.68</v>
      </c>
      <c r="M67" s="2" t="s">
        <v>77</v>
      </c>
      <c r="N67" s="2">
        <f t="shared" si="7"/>
        <v>3</v>
      </c>
      <c r="O67" s="4">
        <v>0.63194444000000005</v>
      </c>
      <c r="P67" s="4">
        <v>0.66666665999999997</v>
      </c>
      <c r="Q67" s="2" t="s">
        <v>82</v>
      </c>
      <c r="R67" s="2" t="s">
        <v>546</v>
      </c>
      <c r="S67" s="3">
        <v>80</v>
      </c>
      <c r="T67" s="5">
        <f t="shared" si="8"/>
        <v>0.63749999999999996</v>
      </c>
    </row>
    <row r="68" spans="1:20" ht="14.65" thickBot="1">
      <c r="A68" s="2" t="s">
        <v>536</v>
      </c>
      <c r="B68" s="2" t="s">
        <v>84</v>
      </c>
      <c r="C68" s="2" t="s">
        <v>157</v>
      </c>
      <c r="D68" s="139" t="s">
        <v>17</v>
      </c>
      <c r="E68" s="2" t="s">
        <v>157</v>
      </c>
      <c r="F68" s="2" t="s">
        <v>214</v>
      </c>
      <c r="G68" s="2" t="s">
        <v>111</v>
      </c>
      <c r="H68" s="2" t="s">
        <v>547</v>
      </c>
      <c r="I68" s="2" t="s">
        <v>76</v>
      </c>
      <c r="J68" s="3">
        <v>118</v>
      </c>
      <c r="K68" s="3">
        <v>118</v>
      </c>
      <c r="L68" s="5">
        <f t="shared" si="6"/>
        <v>1</v>
      </c>
      <c r="M68" s="2" t="s">
        <v>102</v>
      </c>
      <c r="N68" s="2">
        <f t="shared" si="7"/>
        <v>2</v>
      </c>
      <c r="O68" s="4">
        <v>0.65277777000000003</v>
      </c>
      <c r="P68" s="4">
        <v>0.70833332999999998</v>
      </c>
      <c r="Q68" s="2" t="s">
        <v>82</v>
      </c>
      <c r="R68" s="2" t="s">
        <v>83</v>
      </c>
      <c r="S68" s="3">
        <v>329</v>
      </c>
      <c r="T68" s="5">
        <f t="shared" si="8"/>
        <v>0.35866261398176291</v>
      </c>
    </row>
    <row r="69" spans="1:20" ht="14.65" thickBot="1">
      <c r="A69" s="2" t="s">
        <v>536</v>
      </c>
      <c r="B69" s="2" t="s">
        <v>84</v>
      </c>
      <c r="C69" s="2" t="s">
        <v>157</v>
      </c>
      <c r="D69" s="139" t="s">
        <v>18</v>
      </c>
      <c r="E69" s="2" t="s">
        <v>157</v>
      </c>
      <c r="F69" s="2" t="s">
        <v>218</v>
      </c>
      <c r="G69" s="2" t="s">
        <v>74</v>
      </c>
      <c r="H69" s="2" t="s">
        <v>219</v>
      </c>
      <c r="I69" s="2" t="s">
        <v>76</v>
      </c>
      <c r="J69" s="3">
        <v>140</v>
      </c>
      <c r="K69" s="3">
        <v>134</v>
      </c>
      <c r="L69" s="5">
        <f t="shared" si="6"/>
        <v>0.95714285714285718</v>
      </c>
      <c r="M69" s="2" t="s">
        <v>77</v>
      </c>
      <c r="N69" s="2">
        <f t="shared" si="7"/>
        <v>3</v>
      </c>
      <c r="O69" s="4">
        <v>0.71527777000000003</v>
      </c>
      <c r="P69" s="4">
        <v>0.75</v>
      </c>
      <c r="Q69" s="2" t="s">
        <v>82</v>
      </c>
      <c r="R69" s="2" t="s">
        <v>163</v>
      </c>
      <c r="S69" s="3">
        <v>300</v>
      </c>
      <c r="T69" s="5">
        <f t="shared" si="8"/>
        <v>0.44666666666666666</v>
      </c>
    </row>
    <row r="70" spans="1:20" ht="14.65" thickBot="1">
      <c r="A70" s="2" t="s">
        <v>536</v>
      </c>
      <c r="B70" s="2" t="s">
        <v>84</v>
      </c>
      <c r="C70" s="2" t="s">
        <v>157</v>
      </c>
      <c r="D70" s="139" t="s">
        <v>18</v>
      </c>
      <c r="E70" s="2" t="s">
        <v>157</v>
      </c>
      <c r="F70" s="2" t="s">
        <v>218</v>
      </c>
      <c r="G70" s="2" t="s">
        <v>100</v>
      </c>
      <c r="H70" s="2" t="s">
        <v>220</v>
      </c>
      <c r="I70" s="2" t="s">
        <v>76</v>
      </c>
      <c r="J70" s="3">
        <v>135</v>
      </c>
      <c r="K70" s="3">
        <v>132</v>
      </c>
      <c r="L70" s="5">
        <f t="shared" si="6"/>
        <v>0.97777777777777775</v>
      </c>
      <c r="M70" s="2" t="s">
        <v>77</v>
      </c>
      <c r="N70" s="2">
        <f t="shared" si="7"/>
        <v>3</v>
      </c>
      <c r="O70" s="4">
        <v>0.42361111000000001</v>
      </c>
      <c r="P70" s="4">
        <v>0.45833332999999998</v>
      </c>
      <c r="Q70" s="2" t="s">
        <v>82</v>
      </c>
      <c r="R70" s="2" t="s">
        <v>128</v>
      </c>
      <c r="S70" s="3">
        <v>138</v>
      </c>
      <c r="T70" s="5">
        <f t="shared" si="8"/>
        <v>0.95652173913043481</v>
      </c>
    </row>
    <row r="71" spans="1:20" ht="14.65" thickBot="1">
      <c r="A71" s="2" t="s">
        <v>536</v>
      </c>
      <c r="B71" s="2" t="s">
        <v>84</v>
      </c>
      <c r="C71" s="2" t="s">
        <v>157</v>
      </c>
      <c r="D71" s="139" t="s">
        <v>18</v>
      </c>
      <c r="E71" s="2" t="s">
        <v>157</v>
      </c>
      <c r="F71" s="2" t="s">
        <v>218</v>
      </c>
      <c r="G71" s="2" t="s">
        <v>109</v>
      </c>
      <c r="H71" s="2" t="s">
        <v>221</v>
      </c>
      <c r="I71" s="2" t="s">
        <v>76</v>
      </c>
      <c r="J71" s="3">
        <v>130</v>
      </c>
      <c r="K71" s="3">
        <v>124</v>
      </c>
      <c r="L71" s="5">
        <f t="shared" si="6"/>
        <v>0.9538461538461539</v>
      </c>
      <c r="M71" s="2" t="s">
        <v>102</v>
      </c>
      <c r="N71" s="2">
        <f t="shared" si="7"/>
        <v>2</v>
      </c>
      <c r="O71" s="4">
        <v>0.46527776999999998</v>
      </c>
      <c r="P71" s="4">
        <v>0.52083332999999998</v>
      </c>
      <c r="Q71" s="2" t="s">
        <v>82</v>
      </c>
      <c r="R71" s="2" t="s">
        <v>90</v>
      </c>
      <c r="S71" s="3">
        <v>130</v>
      </c>
      <c r="T71" s="5">
        <f t="shared" si="8"/>
        <v>0.9538461538461539</v>
      </c>
    </row>
    <row r="72" spans="1:20" ht="14.65" thickBot="1">
      <c r="A72" s="2" t="s">
        <v>536</v>
      </c>
      <c r="B72" s="2" t="s">
        <v>84</v>
      </c>
      <c r="C72" s="2" t="s">
        <v>157</v>
      </c>
      <c r="D72" s="139" t="s">
        <v>18</v>
      </c>
      <c r="E72" s="2" t="s">
        <v>157</v>
      </c>
      <c r="F72" s="2" t="s">
        <v>218</v>
      </c>
      <c r="G72" s="2" t="s">
        <v>88</v>
      </c>
      <c r="H72" s="2" t="s">
        <v>222</v>
      </c>
      <c r="I72" s="2" t="s">
        <v>76</v>
      </c>
      <c r="J72" s="3">
        <v>151</v>
      </c>
      <c r="K72" s="3">
        <v>151</v>
      </c>
      <c r="L72" s="5">
        <f t="shared" si="6"/>
        <v>1</v>
      </c>
      <c r="M72" s="2" t="s">
        <v>102</v>
      </c>
      <c r="N72" s="2">
        <f t="shared" si="7"/>
        <v>2</v>
      </c>
      <c r="O72" s="4">
        <v>0.65277777000000003</v>
      </c>
      <c r="P72" s="4">
        <v>0.70833332999999998</v>
      </c>
      <c r="Q72" s="2" t="s">
        <v>82</v>
      </c>
      <c r="R72" s="2" t="s">
        <v>199</v>
      </c>
      <c r="S72" s="3">
        <v>170</v>
      </c>
      <c r="T72" s="5">
        <f t="shared" si="8"/>
        <v>0.88823529411764701</v>
      </c>
    </row>
    <row r="73" spans="1:20" ht="14.65" thickBot="1">
      <c r="A73" s="2" t="s">
        <v>536</v>
      </c>
      <c r="B73" s="2" t="s">
        <v>84</v>
      </c>
      <c r="C73" s="2" t="s">
        <v>157</v>
      </c>
      <c r="D73" s="139" t="s">
        <v>18</v>
      </c>
      <c r="E73" s="2" t="s">
        <v>157</v>
      </c>
      <c r="F73" s="2" t="s">
        <v>218</v>
      </c>
      <c r="G73" s="2" t="s">
        <v>111</v>
      </c>
      <c r="H73" s="2" t="s">
        <v>239</v>
      </c>
      <c r="I73" s="2" t="s">
        <v>76</v>
      </c>
      <c r="J73" s="3">
        <v>112</v>
      </c>
      <c r="K73" s="3">
        <v>103</v>
      </c>
      <c r="L73" s="5">
        <f t="shared" si="6"/>
        <v>0.9196428571428571</v>
      </c>
      <c r="M73" s="2" t="s">
        <v>102</v>
      </c>
      <c r="N73" s="2">
        <f t="shared" si="7"/>
        <v>2</v>
      </c>
      <c r="O73" s="4">
        <v>0.34027776999999998</v>
      </c>
      <c r="P73" s="4">
        <v>0.39583332999999998</v>
      </c>
      <c r="Q73" s="2" t="s">
        <v>82</v>
      </c>
      <c r="R73" s="2" t="s">
        <v>128</v>
      </c>
      <c r="S73" s="3">
        <v>138</v>
      </c>
      <c r="T73" s="5">
        <f t="shared" si="8"/>
        <v>0.74637681159420288</v>
      </c>
    </row>
    <row r="74" spans="1:20" ht="14.65" thickBot="1">
      <c r="A74" s="2" t="s">
        <v>536</v>
      </c>
      <c r="B74" s="2" t="s">
        <v>84</v>
      </c>
      <c r="C74" s="2" t="s">
        <v>157</v>
      </c>
      <c r="D74" s="139" t="s">
        <v>18</v>
      </c>
      <c r="E74" s="2" t="s">
        <v>157</v>
      </c>
      <c r="F74" s="2" t="s">
        <v>218</v>
      </c>
      <c r="G74" s="2" t="s">
        <v>543</v>
      </c>
      <c r="H74" s="2" t="s">
        <v>544</v>
      </c>
      <c r="I74" s="2" t="s">
        <v>76</v>
      </c>
      <c r="J74" s="3">
        <v>110</v>
      </c>
      <c r="K74" s="3">
        <v>97</v>
      </c>
      <c r="L74" s="5">
        <f t="shared" si="6"/>
        <v>0.88181818181818183</v>
      </c>
      <c r="M74" s="2" t="s">
        <v>77</v>
      </c>
      <c r="N74" s="2">
        <f t="shared" si="7"/>
        <v>3</v>
      </c>
      <c r="O74" s="4">
        <v>0.75694444000000005</v>
      </c>
      <c r="P74" s="4">
        <v>0.79166665999999997</v>
      </c>
      <c r="Q74" s="2" t="s">
        <v>82</v>
      </c>
      <c r="R74" s="2" t="s">
        <v>203</v>
      </c>
      <c r="S74" s="3">
        <v>111</v>
      </c>
      <c r="T74" s="5">
        <f t="shared" si="8"/>
        <v>0.87387387387387383</v>
      </c>
    </row>
    <row r="75" spans="1:20" ht="14.65" thickBot="1">
      <c r="A75" s="2" t="s">
        <v>536</v>
      </c>
      <c r="B75" s="2" t="s">
        <v>84</v>
      </c>
      <c r="C75" s="2" t="s">
        <v>157</v>
      </c>
      <c r="D75" s="139" t="s">
        <v>19</v>
      </c>
      <c r="E75" s="2" t="s">
        <v>157</v>
      </c>
      <c r="F75" s="2" t="s">
        <v>164</v>
      </c>
      <c r="G75" s="2" t="s">
        <v>74</v>
      </c>
      <c r="H75" s="2" t="s">
        <v>165</v>
      </c>
      <c r="I75" s="2" t="s">
        <v>76</v>
      </c>
      <c r="J75" s="3">
        <v>125</v>
      </c>
      <c r="K75" s="3">
        <v>116</v>
      </c>
      <c r="L75" s="5">
        <f t="shared" si="6"/>
        <v>0.92800000000000005</v>
      </c>
      <c r="M75" s="2" t="s">
        <v>77</v>
      </c>
      <c r="N75" s="2">
        <f t="shared" si="7"/>
        <v>3</v>
      </c>
      <c r="O75" s="4">
        <v>0.34027776999999998</v>
      </c>
      <c r="P75" s="4">
        <v>0.375</v>
      </c>
      <c r="Q75" s="2" t="s">
        <v>82</v>
      </c>
      <c r="R75" s="2" t="s">
        <v>90</v>
      </c>
      <c r="S75" s="3">
        <v>130</v>
      </c>
      <c r="T75" s="5">
        <f t="shared" si="8"/>
        <v>0.89230769230769236</v>
      </c>
    </row>
    <row r="76" spans="1:20" ht="14.65" thickBot="1">
      <c r="A76" s="2" t="s">
        <v>536</v>
      </c>
      <c r="B76" s="2" t="s">
        <v>84</v>
      </c>
      <c r="C76" s="2" t="s">
        <v>157</v>
      </c>
      <c r="D76" s="139" t="s">
        <v>19</v>
      </c>
      <c r="E76" s="2" t="s">
        <v>157</v>
      </c>
      <c r="F76" s="2" t="s">
        <v>164</v>
      </c>
      <c r="G76" s="2" t="s">
        <v>100</v>
      </c>
      <c r="H76" s="2" t="s">
        <v>166</v>
      </c>
      <c r="I76" s="2" t="s">
        <v>76</v>
      </c>
      <c r="J76" s="3">
        <v>100</v>
      </c>
      <c r="K76" s="3">
        <v>100</v>
      </c>
      <c r="L76" s="5">
        <f t="shared" si="6"/>
        <v>1</v>
      </c>
      <c r="M76" s="2" t="s">
        <v>102</v>
      </c>
      <c r="N76" s="2">
        <f t="shared" si="7"/>
        <v>2</v>
      </c>
      <c r="O76" s="4">
        <v>0.52777777000000003</v>
      </c>
      <c r="P76" s="4">
        <v>0.58333332999999998</v>
      </c>
      <c r="Q76" s="2" t="s">
        <v>82</v>
      </c>
      <c r="R76" s="2" t="s">
        <v>167</v>
      </c>
      <c r="S76" s="3">
        <v>100</v>
      </c>
      <c r="T76" s="5">
        <f t="shared" si="8"/>
        <v>1</v>
      </c>
    </row>
    <row r="77" spans="1:20" ht="14.65" thickBot="1">
      <c r="A77" s="2" t="s">
        <v>536</v>
      </c>
      <c r="B77" s="2" t="s">
        <v>84</v>
      </c>
      <c r="C77" s="2" t="s">
        <v>157</v>
      </c>
      <c r="D77" s="139" t="s">
        <v>19</v>
      </c>
      <c r="E77" s="2" t="s">
        <v>157</v>
      </c>
      <c r="F77" s="2" t="s">
        <v>164</v>
      </c>
      <c r="G77" s="2" t="s">
        <v>109</v>
      </c>
      <c r="H77" s="2" t="s">
        <v>168</v>
      </c>
      <c r="I77" s="2" t="s">
        <v>76</v>
      </c>
      <c r="J77" s="3">
        <v>100</v>
      </c>
      <c r="K77" s="3">
        <v>99</v>
      </c>
      <c r="L77" s="5">
        <f t="shared" si="6"/>
        <v>0.99</v>
      </c>
      <c r="M77" s="2" t="s">
        <v>77</v>
      </c>
      <c r="N77" s="2">
        <f t="shared" si="7"/>
        <v>3</v>
      </c>
      <c r="O77" s="4">
        <v>0.50694444000000005</v>
      </c>
      <c r="P77" s="4">
        <v>0.54166665999999997</v>
      </c>
      <c r="Q77" s="2" t="s">
        <v>82</v>
      </c>
      <c r="R77" s="2" t="s">
        <v>167</v>
      </c>
      <c r="S77" s="3">
        <v>100</v>
      </c>
      <c r="T77" s="5">
        <f t="shared" si="8"/>
        <v>0.99</v>
      </c>
    </row>
    <row r="78" spans="1:20" ht="14.65" thickBot="1">
      <c r="A78" s="2" t="s">
        <v>536</v>
      </c>
      <c r="B78" s="2" t="s">
        <v>84</v>
      </c>
      <c r="C78" s="2" t="s">
        <v>157</v>
      </c>
      <c r="D78" s="139" t="s">
        <v>19</v>
      </c>
      <c r="E78" s="2" t="s">
        <v>157</v>
      </c>
      <c r="F78" s="2" t="s">
        <v>164</v>
      </c>
      <c r="G78" s="2" t="s">
        <v>88</v>
      </c>
      <c r="H78" s="2" t="s">
        <v>169</v>
      </c>
      <c r="I78" s="2" t="s">
        <v>76</v>
      </c>
      <c r="J78" s="3">
        <v>100</v>
      </c>
      <c r="K78" s="3">
        <v>91</v>
      </c>
      <c r="L78" s="5">
        <f t="shared" si="6"/>
        <v>0.91</v>
      </c>
      <c r="M78" s="2" t="s">
        <v>102</v>
      </c>
      <c r="N78" s="2">
        <f t="shared" si="7"/>
        <v>2</v>
      </c>
      <c r="O78" s="4">
        <v>0.77777777000000003</v>
      </c>
      <c r="P78" s="4">
        <v>0.83333332999999998</v>
      </c>
      <c r="Q78" s="2" t="s">
        <v>82</v>
      </c>
      <c r="R78" s="2" t="s">
        <v>167</v>
      </c>
      <c r="S78" s="3">
        <v>100</v>
      </c>
      <c r="T78" s="5">
        <f t="shared" si="8"/>
        <v>0.91</v>
      </c>
    </row>
    <row r="79" spans="1:20" ht="14.65" thickBot="1">
      <c r="A79" s="2" t="s">
        <v>536</v>
      </c>
      <c r="B79" s="2" t="s">
        <v>84</v>
      </c>
      <c r="C79" s="2" t="s">
        <v>157</v>
      </c>
      <c r="D79" s="139" t="s">
        <v>19</v>
      </c>
      <c r="E79" s="2" t="s">
        <v>157</v>
      </c>
      <c r="F79" s="2" t="s">
        <v>164</v>
      </c>
      <c r="G79" s="2" t="s">
        <v>111</v>
      </c>
      <c r="H79" s="2" t="s">
        <v>548</v>
      </c>
      <c r="I79" s="2" t="s">
        <v>76</v>
      </c>
      <c r="J79" s="3">
        <v>50</v>
      </c>
      <c r="K79" s="3">
        <v>49</v>
      </c>
      <c r="L79" s="5">
        <f t="shared" si="6"/>
        <v>0.98</v>
      </c>
      <c r="M79" s="2" t="s">
        <v>77</v>
      </c>
      <c r="N79" s="2">
        <f t="shared" si="7"/>
        <v>3</v>
      </c>
      <c r="O79" s="4">
        <v>0.54861110999999996</v>
      </c>
      <c r="P79" s="4">
        <v>0.58333332999999998</v>
      </c>
      <c r="Q79" s="2" t="s">
        <v>82</v>
      </c>
      <c r="R79" s="2" t="s">
        <v>541</v>
      </c>
      <c r="S79" s="3">
        <v>81</v>
      </c>
      <c r="T79" s="5">
        <f t="shared" si="8"/>
        <v>0.60493827160493829</v>
      </c>
    </row>
    <row r="80" spans="1:20" ht="14.65" thickBot="1">
      <c r="A80" s="2" t="s">
        <v>536</v>
      </c>
      <c r="B80" s="2" t="s">
        <v>84</v>
      </c>
      <c r="C80" s="2" t="s">
        <v>157</v>
      </c>
      <c r="D80" s="139" t="s">
        <v>12</v>
      </c>
      <c r="E80" s="2" t="s">
        <v>157</v>
      </c>
      <c r="F80" s="2" t="s">
        <v>223</v>
      </c>
      <c r="G80" s="2" t="s">
        <v>74</v>
      </c>
      <c r="H80" s="2" t="s">
        <v>224</v>
      </c>
      <c r="I80" s="2" t="s">
        <v>76</v>
      </c>
      <c r="J80" s="3">
        <v>202</v>
      </c>
      <c r="K80" s="3">
        <v>201</v>
      </c>
      <c r="L80" s="5">
        <f t="shared" si="6"/>
        <v>0.99504950495049505</v>
      </c>
      <c r="M80" s="2" t="s">
        <v>77</v>
      </c>
      <c r="N80" s="2">
        <f t="shared" si="7"/>
        <v>3</v>
      </c>
      <c r="O80" s="4">
        <v>0.59027777000000003</v>
      </c>
      <c r="P80" s="4">
        <v>0.625</v>
      </c>
      <c r="Q80" s="2" t="s">
        <v>82</v>
      </c>
      <c r="R80" s="2" t="s">
        <v>115</v>
      </c>
      <c r="S80" s="3">
        <v>288</v>
      </c>
      <c r="T80" s="5">
        <f t="shared" si="8"/>
        <v>0.69791666666666663</v>
      </c>
    </row>
    <row r="81" spans="1:20" ht="14.65" thickBot="1">
      <c r="A81" s="2" t="s">
        <v>536</v>
      </c>
      <c r="B81" s="2" t="s">
        <v>72</v>
      </c>
      <c r="C81" s="2" t="s">
        <v>170</v>
      </c>
      <c r="D81" s="139" t="s">
        <v>42</v>
      </c>
      <c r="E81" s="2" t="s">
        <v>170</v>
      </c>
      <c r="F81" s="2" t="s">
        <v>74</v>
      </c>
      <c r="G81" s="2" t="s">
        <v>74</v>
      </c>
      <c r="H81" s="2" t="s">
        <v>171</v>
      </c>
      <c r="I81" s="2" t="s">
        <v>76</v>
      </c>
      <c r="J81" s="3">
        <v>269</v>
      </c>
      <c r="K81" s="3">
        <v>268</v>
      </c>
      <c r="L81" s="5">
        <f t="shared" si="6"/>
        <v>0.99628252788104088</v>
      </c>
      <c r="M81" s="2" t="s">
        <v>77</v>
      </c>
      <c r="N81" s="2">
        <f t="shared" si="7"/>
        <v>3</v>
      </c>
      <c r="O81" s="4">
        <v>0.50694444000000005</v>
      </c>
      <c r="P81" s="4">
        <v>0.54166665999999997</v>
      </c>
      <c r="Q81" s="2" t="s">
        <v>82</v>
      </c>
      <c r="R81" s="2" t="s">
        <v>93</v>
      </c>
      <c r="S81" s="3">
        <v>303</v>
      </c>
      <c r="T81" s="5">
        <f t="shared" si="8"/>
        <v>0.88448844884488453</v>
      </c>
    </row>
    <row r="82" spans="1:20" ht="14.65" thickBot="1">
      <c r="A82" s="2" t="s">
        <v>536</v>
      </c>
      <c r="B82" s="2" t="s">
        <v>72</v>
      </c>
      <c r="C82" s="2" t="s">
        <v>172</v>
      </c>
      <c r="D82" s="139" t="s">
        <v>43</v>
      </c>
      <c r="E82" s="2" t="s">
        <v>172</v>
      </c>
      <c r="F82" s="2" t="s">
        <v>74</v>
      </c>
      <c r="G82" s="2" t="s">
        <v>74</v>
      </c>
      <c r="H82" s="2" t="s">
        <v>173</v>
      </c>
      <c r="I82" s="2" t="s">
        <v>76</v>
      </c>
      <c r="J82" s="3">
        <v>350</v>
      </c>
      <c r="K82" s="3">
        <v>351</v>
      </c>
      <c r="L82" s="5">
        <f t="shared" si="6"/>
        <v>1.0028571428571429</v>
      </c>
      <c r="M82" s="2" t="s">
        <v>102</v>
      </c>
      <c r="N82" s="2">
        <f t="shared" si="7"/>
        <v>2</v>
      </c>
      <c r="O82" s="4">
        <v>0.77777777000000003</v>
      </c>
      <c r="P82" s="4">
        <v>0.83333332999999998</v>
      </c>
      <c r="Q82" s="2" t="s">
        <v>82</v>
      </c>
      <c r="R82" s="2" t="s">
        <v>79</v>
      </c>
      <c r="S82" s="3">
        <v>570</v>
      </c>
      <c r="T82" s="5">
        <f t="shared" si="8"/>
        <v>0.61578947368421055</v>
      </c>
    </row>
    <row r="83" spans="1:20" ht="14.65" thickBot="1">
      <c r="A83" s="2" t="s">
        <v>536</v>
      </c>
      <c r="B83" s="2" t="s">
        <v>84</v>
      </c>
      <c r="C83" s="2" t="s">
        <v>174</v>
      </c>
      <c r="D83" s="139" t="s">
        <v>20</v>
      </c>
      <c r="E83" s="2" t="s">
        <v>175</v>
      </c>
      <c r="F83" s="2" t="s">
        <v>176</v>
      </c>
      <c r="G83" s="2" t="s">
        <v>74</v>
      </c>
      <c r="H83" s="2" t="s">
        <v>177</v>
      </c>
      <c r="I83" s="2" t="s">
        <v>76</v>
      </c>
      <c r="J83" s="3">
        <v>288</v>
      </c>
      <c r="K83" s="3">
        <v>214</v>
      </c>
      <c r="L83" s="5">
        <f t="shared" si="6"/>
        <v>0.74305555555555558</v>
      </c>
      <c r="M83" s="2" t="s">
        <v>102</v>
      </c>
      <c r="N83" s="2">
        <f t="shared" si="7"/>
        <v>2</v>
      </c>
      <c r="O83" s="4">
        <v>0.34027776999999998</v>
      </c>
      <c r="P83" s="4">
        <v>0.39583332999999998</v>
      </c>
      <c r="Q83" s="2" t="s">
        <v>82</v>
      </c>
      <c r="R83" s="2" t="s">
        <v>115</v>
      </c>
      <c r="S83" s="3">
        <v>288</v>
      </c>
      <c r="T83" s="5">
        <f t="shared" si="8"/>
        <v>0.74305555555555558</v>
      </c>
    </row>
    <row r="84" spans="1:20" ht="14.65" thickBot="1">
      <c r="A84" s="2" t="s">
        <v>536</v>
      </c>
      <c r="B84" s="2" t="s">
        <v>84</v>
      </c>
      <c r="C84" s="2" t="s">
        <v>174</v>
      </c>
      <c r="D84" s="139" t="s">
        <v>20</v>
      </c>
      <c r="E84" s="2" t="s">
        <v>175</v>
      </c>
      <c r="F84" s="2" t="s">
        <v>176</v>
      </c>
      <c r="G84" s="2" t="s">
        <v>109</v>
      </c>
      <c r="H84" s="2" t="s">
        <v>178</v>
      </c>
      <c r="I84" s="2" t="s">
        <v>76</v>
      </c>
      <c r="J84" s="3">
        <v>286</v>
      </c>
      <c r="K84" s="3">
        <v>250</v>
      </c>
      <c r="L84" s="5">
        <f t="shared" si="6"/>
        <v>0.87412587412587417</v>
      </c>
      <c r="M84" s="2" t="s">
        <v>102</v>
      </c>
      <c r="N84" s="2">
        <f t="shared" si="7"/>
        <v>2</v>
      </c>
      <c r="O84" s="4">
        <v>0.59027777000000003</v>
      </c>
      <c r="P84" s="4">
        <v>0.64583332999999998</v>
      </c>
      <c r="Q84" s="2" t="s">
        <v>82</v>
      </c>
      <c r="R84" s="2" t="s">
        <v>115</v>
      </c>
      <c r="S84" s="3">
        <v>288</v>
      </c>
      <c r="T84" s="5">
        <f t="shared" si="8"/>
        <v>0.86805555555555558</v>
      </c>
    </row>
    <row r="85" spans="1:20" ht="14.65" thickBot="1">
      <c r="A85" s="2" t="s">
        <v>536</v>
      </c>
      <c r="B85" s="2" t="s">
        <v>84</v>
      </c>
      <c r="C85" s="2" t="s">
        <v>174</v>
      </c>
      <c r="D85" s="139" t="s">
        <v>21</v>
      </c>
      <c r="E85" s="2" t="s">
        <v>175</v>
      </c>
      <c r="F85" s="2" t="s">
        <v>179</v>
      </c>
      <c r="G85" s="2" t="s">
        <v>74</v>
      </c>
      <c r="H85" s="2" t="s">
        <v>180</v>
      </c>
      <c r="I85" s="2" t="s">
        <v>76</v>
      </c>
      <c r="J85" s="3">
        <v>288</v>
      </c>
      <c r="K85" s="3">
        <v>119</v>
      </c>
      <c r="L85" s="5">
        <f t="shared" si="6"/>
        <v>0.41319444444444442</v>
      </c>
      <c r="M85" s="2" t="s">
        <v>102</v>
      </c>
      <c r="N85" s="2">
        <f t="shared" si="7"/>
        <v>2</v>
      </c>
      <c r="O85" s="4">
        <v>0.65277777000000003</v>
      </c>
      <c r="P85" s="4">
        <v>0.70833332999999998</v>
      </c>
      <c r="Q85" s="2" t="s">
        <v>82</v>
      </c>
      <c r="R85" s="2" t="s">
        <v>115</v>
      </c>
      <c r="S85" s="3">
        <v>288</v>
      </c>
      <c r="T85" s="5">
        <f t="shared" si="8"/>
        <v>0.41319444444444442</v>
      </c>
    </row>
    <row r="86" spans="1:20" ht="14.65" thickBot="1">
      <c r="A86" s="2" t="s">
        <v>536</v>
      </c>
      <c r="B86" s="2" t="s">
        <v>84</v>
      </c>
      <c r="C86" s="2" t="s">
        <v>174</v>
      </c>
      <c r="D86" s="139" t="s">
        <v>21</v>
      </c>
      <c r="E86" s="2" t="s">
        <v>175</v>
      </c>
      <c r="F86" s="2" t="s">
        <v>179</v>
      </c>
      <c r="G86" s="2" t="s">
        <v>109</v>
      </c>
      <c r="H86" s="2" t="s">
        <v>181</v>
      </c>
      <c r="I86" s="2" t="s">
        <v>76</v>
      </c>
      <c r="J86" s="3">
        <v>288</v>
      </c>
      <c r="K86" s="3">
        <v>107</v>
      </c>
      <c r="L86" s="5">
        <f t="shared" si="6"/>
        <v>0.37152777777777779</v>
      </c>
      <c r="M86" s="2" t="s">
        <v>102</v>
      </c>
      <c r="N86" s="2">
        <f t="shared" si="7"/>
        <v>2</v>
      </c>
      <c r="O86" s="4">
        <v>0.46527776999999998</v>
      </c>
      <c r="P86" s="4">
        <v>0.52083332999999998</v>
      </c>
      <c r="Q86" s="2" t="s">
        <v>82</v>
      </c>
      <c r="R86" s="2" t="s">
        <v>115</v>
      </c>
      <c r="S86" s="3">
        <v>288</v>
      </c>
      <c r="T86" s="5">
        <f t="shared" si="8"/>
        <v>0.37152777777777779</v>
      </c>
    </row>
    <row r="87" spans="1:20" ht="14.65" thickBot="1">
      <c r="A87" s="2" t="s">
        <v>536</v>
      </c>
      <c r="B87" s="2" t="s">
        <v>72</v>
      </c>
      <c r="C87" s="2" t="s">
        <v>182</v>
      </c>
      <c r="D87" s="139" t="s">
        <v>393</v>
      </c>
      <c r="E87" s="2" t="s">
        <v>182</v>
      </c>
      <c r="F87" s="2" t="s">
        <v>394</v>
      </c>
      <c r="G87" s="2" t="s">
        <v>74</v>
      </c>
      <c r="H87" s="2" t="s">
        <v>395</v>
      </c>
      <c r="I87" s="2" t="s">
        <v>76</v>
      </c>
      <c r="J87" s="3">
        <v>204</v>
      </c>
      <c r="K87" s="3">
        <v>190</v>
      </c>
      <c r="L87" s="5">
        <f t="shared" si="6"/>
        <v>0.93137254901960786</v>
      </c>
      <c r="M87" s="2" t="s">
        <v>77</v>
      </c>
      <c r="N87" s="2">
        <f t="shared" si="7"/>
        <v>3</v>
      </c>
      <c r="O87" s="4">
        <v>0.67361110999999996</v>
      </c>
      <c r="P87" s="4">
        <v>0.70833332999999998</v>
      </c>
      <c r="Q87" s="2" t="s">
        <v>82</v>
      </c>
      <c r="R87" s="2" t="s">
        <v>108</v>
      </c>
      <c r="S87" s="3">
        <v>293</v>
      </c>
      <c r="T87" s="5">
        <f t="shared" si="8"/>
        <v>0.64846416382252559</v>
      </c>
    </row>
    <row r="88" spans="1:20" ht="14.65" thickBot="1">
      <c r="A88" s="2" t="s">
        <v>536</v>
      </c>
      <c r="B88" s="2" t="s">
        <v>72</v>
      </c>
      <c r="C88" s="2" t="s">
        <v>182</v>
      </c>
      <c r="D88" s="139" t="s">
        <v>44</v>
      </c>
      <c r="E88" s="2" t="s">
        <v>182</v>
      </c>
      <c r="F88" s="2" t="s">
        <v>100</v>
      </c>
      <c r="G88" s="2" t="s">
        <v>74</v>
      </c>
      <c r="H88" s="2" t="s">
        <v>183</v>
      </c>
      <c r="I88" s="2" t="s">
        <v>76</v>
      </c>
      <c r="J88" s="3">
        <v>311</v>
      </c>
      <c r="K88" s="3">
        <v>309</v>
      </c>
      <c r="L88" s="5">
        <f t="shared" si="6"/>
        <v>0.99356913183279738</v>
      </c>
      <c r="M88" s="2" t="s">
        <v>77</v>
      </c>
      <c r="N88" s="2">
        <f t="shared" si="7"/>
        <v>3</v>
      </c>
      <c r="O88" s="4">
        <v>0.34027776999999998</v>
      </c>
      <c r="P88" s="4">
        <v>0.375</v>
      </c>
      <c r="Q88" s="2" t="s">
        <v>82</v>
      </c>
      <c r="R88" s="2" t="s">
        <v>83</v>
      </c>
      <c r="S88" s="3">
        <v>329</v>
      </c>
      <c r="T88" s="5">
        <f t="shared" si="8"/>
        <v>0.93920972644376899</v>
      </c>
    </row>
    <row r="89" spans="1:20" ht="14.65" thickBot="1">
      <c r="A89" s="2" t="s">
        <v>536</v>
      </c>
      <c r="B89" s="2" t="s">
        <v>72</v>
      </c>
      <c r="C89" s="2" t="s">
        <v>182</v>
      </c>
      <c r="D89" s="139" t="s">
        <v>45</v>
      </c>
      <c r="E89" s="2" t="s">
        <v>182</v>
      </c>
      <c r="F89" s="2" t="s">
        <v>154</v>
      </c>
      <c r="G89" s="2" t="s">
        <v>74</v>
      </c>
      <c r="H89" s="2" t="s">
        <v>184</v>
      </c>
      <c r="I89" s="2" t="s">
        <v>76</v>
      </c>
      <c r="J89" s="3">
        <v>375</v>
      </c>
      <c r="K89" s="3">
        <v>275</v>
      </c>
      <c r="L89" s="5">
        <f t="shared" si="6"/>
        <v>0.73333333333333328</v>
      </c>
      <c r="M89" s="2" t="s">
        <v>77</v>
      </c>
      <c r="N89" s="2">
        <f t="shared" si="7"/>
        <v>3</v>
      </c>
      <c r="O89" s="4">
        <v>0.61111110999999996</v>
      </c>
      <c r="P89" s="4">
        <v>0.64583332999999998</v>
      </c>
      <c r="Q89" s="2" t="s">
        <v>82</v>
      </c>
      <c r="R89" s="2" t="s">
        <v>103</v>
      </c>
      <c r="S89" s="3">
        <v>416</v>
      </c>
      <c r="T89" s="5">
        <f t="shared" si="8"/>
        <v>0.66105769230769229</v>
      </c>
    </row>
    <row r="90" spans="1:20" ht="14.65" thickBot="1">
      <c r="A90" s="2" t="s">
        <v>536</v>
      </c>
      <c r="B90" s="2" t="s">
        <v>72</v>
      </c>
      <c r="C90" s="2" t="s">
        <v>182</v>
      </c>
      <c r="D90" s="139" t="s">
        <v>46</v>
      </c>
      <c r="E90" s="2" t="s">
        <v>182</v>
      </c>
      <c r="F90" s="2" t="s">
        <v>109</v>
      </c>
      <c r="G90" s="2" t="s">
        <v>74</v>
      </c>
      <c r="H90" s="2" t="s">
        <v>185</v>
      </c>
      <c r="I90" s="2" t="s">
        <v>76</v>
      </c>
      <c r="J90" s="3">
        <v>375</v>
      </c>
      <c r="K90" s="3">
        <v>365</v>
      </c>
      <c r="L90" s="5">
        <f t="shared" si="6"/>
        <v>0.97333333333333338</v>
      </c>
      <c r="M90" s="2" t="s">
        <v>102</v>
      </c>
      <c r="N90" s="2">
        <f t="shared" si="7"/>
        <v>2</v>
      </c>
      <c r="O90" s="4">
        <v>0.56944444000000005</v>
      </c>
      <c r="P90" s="4">
        <v>0.625</v>
      </c>
      <c r="Q90" s="2" t="s">
        <v>82</v>
      </c>
      <c r="R90" s="2" t="s">
        <v>103</v>
      </c>
      <c r="S90" s="3">
        <v>416</v>
      </c>
      <c r="T90" s="5">
        <f t="shared" si="8"/>
        <v>0.87740384615384615</v>
      </c>
    </row>
    <row r="91" spans="1:20" ht="14.65" thickBot="1">
      <c r="A91" s="2" t="s">
        <v>536</v>
      </c>
      <c r="B91" s="2" t="s">
        <v>72</v>
      </c>
      <c r="C91" s="2" t="s">
        <v>186</v>
      </c>
      <c r="D91" s="139" t="s">
        <v>47</v>
      </c>
      <c r="E91" s="2" t="s">
        <v>186</v>
      </c>
      <c r="F91" s="2" t="s">
        <v>74</v>
      </c>
      <c r="G91" s="2" t="s">
        <v>74</v>
      </c>
      <c r="H91" s="2" t="s">
        <v>187</v>
      </c>
      <c r="I91" s="2" t="s">
        <v>76</v>
      </c>
      <c r="J91" s="3">
        <v>570</v>
      </c>
      <c r="K91" s="3">
        <v>565</v>
      </c>
      <c r="L91" s="5">
        <f t="shared" si="6"/>
        <v>0.99122807017543857</v>
      </c>
      <c r="M91" s="2" t="s">
        <v>102</v>
      </c>
      <c r="N91" s="2">
        <f t="shared" si="7"/>
        <v>2</v>
      </c>
      <c r="O91" s="4">
        <v>0.71527777000000003</v>
      </c>
      <c r="P91" s="4">
        <v>0.77083332999999998</v>
      </c>
      <c r="Q91" s="2" t="s">
        <v>82</v>
      </c>
      <c r="R91" s="2" t="s">
        <v>79</v>
      </c>
      <c r="S91" s="3">
        <v>570</v>
      </c>
      <c r="T91" s="5">
        <f t="shared" si="8"/>
        <v>0.99122807017543857</v>
      </c>
    </row>
    <row r="92" spans="1:20" ht="14.65" thickBot="1">
      <c r="A92" s="2" t="s">
        <v>536</v>
      </c>
      <c r="B92" s="2" t="s">
        <v>72</v>
      </c>
      <c r="C92" s="2" t="s">
        <v>186</v>
      </c>
      <c r="D92" s="139" t="s">
        <v>48</v>
      </c>
      <c r="E92" s="2" t="s">
        <v>186</v>
      </c>
      <c r="F92" s="2" t="s">
        <v>80</v>
      </c>
      <c r="G92" s="2" t="s">
        <v>74</v>
      </c>
      <c r="H92" s="2" t="s">
        <v>188</v>
      </c>
      <c r="I92" s="2" t="s">
        <v>76</v>
      </c>
      <c r="J92" s="3">
        <v>570</v>
      </c>
      <c r="K92" s="3">
        <v>566</v>
      </c>
      <c r="L92" s="5">
        <f t="shared" si="6"/>
        <v>0.99298245614035086</v>
      </c>
      <c r="M92" s="2" t="s">
        <v>102</v>
      </c>
      <c r="N92" s="2">
        <f t="shared" si="7"/>
        <v>2</v>
      </c>
      <c r="O92" s="4">
        <v>0.59027777000000003</v>
      </c>
      <c r="P92" s="4">
        <v>0.64583332999999998</v>
      </c>
      <c r="Q92" s="2" t="s">
        <v>82</v>
      </c>
      <c r="R92" s="2" t="s">
        <v>79</v>
      </c>
      <c r="S92" s="3">
        <v>570</v>
      </c>
      <c r="T92" s="5">
        <f t="shared" si="8"/>
        <v>0.99298245614035086</v>
      </c>
    </row>
    <row r="93" spans="1:20" ht="14.65" thickBot="1">
      <c r="A93" s="2" t="s">
        <v>536</v>
      </c>
      <c r="B93" s="2" t="s">
        <v>72</v>
      </c>
      <c r="C93" s="2" t="s">
        <v>190</v>
      </c>
      <c r="D93" s="139" t="s">
        <v>49</v>
      </c>
      <c r="E93" s="2" t="s">
        <v>190</v>
      </c>
      <c r="F93" s="2" t="s">
        <v>137</v>
      </c>
      <c r="G93" s="2" t="s">
        <v>74</v>
      </c>
      <c r="H93" s="2" t="s">
        <v>191</v>
      </c>
      <c r="I93" s="2" t="s">
        <v>76</v>
      </c>
      <c r="J93" s="3">
        <v>360</v>
      </c>
      <c r="K93" s="3">
        <v>360</v>
      </c>
      <c r="L93" s="5">
        <f t="shared" si="6"/>
        <v>1</v>
      </c>
      <c r="M93" s="2" t="s">
        <v>102</v>
      </c>
      <c r="N93" s="2">
        <f t="shared" si="7"/>
        <v>2</v>
      </c>
      <c r="O93" s="4">
        <v>0.46527776999999998</v>
      </c>
      <c r="P93" s="4">
        <v>0.52083332999999998</v>
      </c>
      <c r="Q93" s="2" t="s">
        <v>82</v>
      </c>
      <c r="R93" s="2" t="s">
        <v>79</v>
      </c>
      <c r="S93" s="3">
        <v>570</v>
      </c>
      <c r="T93" s="5">
        <f t="shared" si="8"/>
        <v>0.63157894736842102</v>
      </c>
    </row>
    <row r="94" spans="1:20" ht="14.65" thickBot="1">
      <c r="A94" s="2" t="s">
        <v>536</v>
      </c>
      <c r="B94" s="2" t="s">
        <v>72</v>
      </c>
      <c r="C94" s="2" t="s">
        <v>192</v>
      </c>
      <c r="D94" s="139" t="s">
        <v>55</v>
      </c>
      <c r="E94" s="2" t="s">
        <v>192</v>
      </c>
      <c r="F94" s="2" t="s">
        <v>74</v>
      </c>
      <c r="G94" s="2" t="s">
        <v>74</v>
      </c>
      <c r="H94" s="2" t="s">
        <v>193</v>
      </c>
      <c r="I94" s="2" t="s">
        <v>76</v>
      </c>
      <c r="J94" s="3">
        <v>567</v>
      </c>
      <c r="K94" s="3">
        <v>561</v>
      </c>
      <c r="L94" s="5">
        <f t="shared" si="6"/>
        <v>0.98941798941798942</v>
      </c>
      <c r="M94" s="2" t="s">
        <v>151</v>
      </c>
      <c r="N94" s="2">
        <f t="shared" si="7"/>
        <v>2</v>
      </c>
      <c r="O94" s="4">
        <v>0.77777777000000003</v>
      </c>
      <c r="P94" s="4">
        <v>0.83333332999999998</v>
      </c>
      <c r="Q94" s="2" t="s">
        <v>82</v>
      </c>
      <c r="R94" s="2" t="s">
        <v>79</v>
      </c>
      <c r="S94" s="3">
        <v>570</v>
      </c>
      <c r="T94" s="5">
        <f t="shared" si="8"/>
        <v>0.98421052631578942</v>
      </c>
    </row>
    <row r="95" spans="1:20" ht="14.65" thickBot="1">
      <c r="A95" s="2" t="s">
        <v>536</v>
      </c>
      <c r="B95" s="2" t="s">
        <v>72</v>
      </c>
      <c r="C95" s="2" t="s">
        <v>192</v>
      </c>
      <c r="D95" s="139" t="s">
        <v>397</v>
      </c>
      <c r="E95" s="2" t="s">
        <v>192</v>
      </c>
      <c r="F95" s="2" t="s">
        <v>398</v>
      </c>
      <c r="G95" s="2" t="s">
        <v>74</v>
      </c>
      <c r="H95" s="2" t="s">
        <v>540</v>
      </c>
      <c r="I95" s="2" t="s">
        <v>76</v>
      </c>
      <c r="J95" s="3">
        <v>74</v>
      </c>
      <c r="K95" s="3">
        <v>52</v>
      </c>
      <c r="L95" s="5">
        <f t="shared" si="6"/>
        <v>0.70270270270270274</v>
      </c>
      <c r="M95" s="2" t="s">
        <v>77</v>
      </c>
      <c r="N95" s="2">
        <f t="shared" si="7"/>
        <v>3</v>
      </c>
      <c r="O95" s="4">
        <v>0.44444444</v>
      </c>
      <c r="P95" s="4">
        <v>0.47916666000000002</v>
      </c>
      <c r="Q95" s="2" t="s">
        <v>82</v>
      </c>
      <c r="R95" s="2" t="s">
        <v>213</v>
      </c>
      <c r="S95" s="3">
        <v>135</v>
      </c>
      <c r="T95" s="5">
        <f t="shared" si="8"/>
        <v>0.38518518518518519</v>
      </c>
    </row>
    <row r="96" spans="1:20" ht="14.65" thickBot="1">
      <c r="A96" s="2" t="s">
        <v>536</v>
      </c>
      <c r="B96" s="2" t="s">
        <v>72</v>
      </c>
      <c r="C96" s="2" t="s">
        <v>192</v>
      </c>
      <c r="D96" s="139" t="s">
        <v>56</v>
      </c>
      <c r="E96" s="2" t="s">
        <v>192</v>
      </c>
      <c r="F96" s="2" t="s">
        <v>100</v>
      </c>
      <c r="G96" s="2" t="s">
        <v>74</v>
      </c>
      <c r="H96" s="2" t="s">
        <v>206</v>
      </c>
      <c r="I96" s="2" t="s">
        <v>76</v>
      </c>
      <c r="J96" s="3">
        <v>200</v>
      </c>
      <c r="K96" s="3">
        <v>197</v>
      </c>
      <c r="L96" s="5">
        <f t="shared" si="6"/>
        <v>0.98499999999999999</v>
      </c>
      <c r="M96" s="2" t="s">
        <v>77</v>
      </c>
      <c r="N96" s="2">
        <f t="shared" si="7"/>
        <v>3</v>
      </c>
      <c r="O96" s="4">
        <v>0.52777777000000003</v>
      </c>
      <c r="P96" s="4">
        <v>0.5625</v>
      </c>
      <c r="Q96" s="2" t="s">
        <v>82</v>
      </c>
      <c r="R96" s="2" t="s">
        <v>235</v>
      </c>
      <c r="S96" s="3">
        <v>334</v>
      </c>
      <c r="T96" s="5">
        <f t="shared" si="8"/>
        <v>0.58982035928143717</v>
      </c>
    </row>
  </sheetData>
  <sortState ref="A2:T96">
    <sortCondition ref="D2:D96"/>
    <sortCondition ref="G2:G9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workbookViewId="0"/>
  </sheetViews>
  <sheetFormatPr defaultRowHeight="14.25"/>
  <cols>
    <col min="1" max="1" width="26.265625" bestFit="1" customWidth="1"/>
    <col min="2" max="2" width="15.265625" customWidth="1"/>
    <col min="3" max="3" width="10.59765625" bestFit="1" customWidth="1"/>
    <col min="4" max="4" width="10" customWidth="1"/>
    <col min="5" max="5" width="10.59765625" bestFit="1" customWidth="1"/>
    <col min="6" max="6" width="7.73046875" bestFit="1" customWidth="1"/>
    <col min="7" max="7" width="17.86328125" bestFit="1" customWidth="1"/>
    <col min="8" max="8" width="10.265625" bestFit="1" customWidth="1"/>
    <col min="9" max="9" width="13" bestFit="1" customWidth="1"/>
    <col min="10" max="10" width="12.3984375" bestFit="1" customWidth="1"/>
    <col min="11" max="11" width="16.3984375" bestFit="1" customWidth="1"/>
    <col min="12" max="12" width="16.3984375" customWidth="1"/>
    <col min="13" max="13" width="14.1328125" bestFit="1" customWidth="1"/>
  </cols>
  <sheetData>
    <row r="1" spans="1:13">
      <c r="A1" s="28" t="s">
        <v>407</v>
      </c>
      <c r="B1" s="28" t="s">
        <v>385</v>
      </c>
      <c r="C1" s="28" t="s">
        <v>59</v>
      </c>
      <c r="D1" s="29" t="s">
        <v>1</v>
      </c>
      <c r="E1" s="29" t="s">
        <v>60</v>
      </c>
      <c r="F1" s="30" t="s">
        <v>61</v>
      </c>
      <c r="G1" s="28" t="s">
        <v>251</v>
      </c>
      <c r="H1" s="31" t="s">
        <v>65</v>
      </c>
      <c r="I1" s="32" t="s">
        <v>66</v>
      </c>
      <c r="J1" s="32" t="s">
        <v>67</v>
      </c>
      <c r="K1" s="33" t="s">
        <v>253</v>
      </c>
      <c r="L1" s="34" t="s">
        <v>254</v>
      </c>
      <c r="M1" s="31" t="s">
        <v>255</v>
      </c>
    </row>
    <row r="2" spans="1:13">
      <c r="A2" s="6" t="s">
        <v>256</v>
      </c>
      <c r="B2" s="6" t="str">
        <f t="shared" ref="B2:B44" si="0">C2&amp;" "&amp;D2</f>
        <v>ANTH 001</v>
      </c>
      <c r="C2" s="7" t="s">
        <v>73</v>
      </c>
      <c r="D2" s="8" t="s">
        <v>74</v>
      </c>
      <c r="E2" s="8">
        <v>1</v>
      </c>
      <c r="F2" s="9">
        <v>10107</v>
      </c>
      <c r="G2" s="7" t="s">
        <v>257</v>
      </c>
      <c r="H2" s="10" t="s">
        <v>102</v>
      </c>
      <c r="I2" s="11">
        <v>0.52083333333333004</v>
      </c>
      <c r="J2" s="11">
        <v>0.57638888888888995</v>
      </c>
      <c r="K2" s="12" t="s">
        <v>258</v>
      </c>
      <c r="L2" s="13" t="str">
        <f t="shared" ref="L2:L44" si="1">IF(AND(I2&gt;=0.375,I2&lt;0.625),"Prime","Non-Prime")</f>
        <v>Prime</v>
      </c>
      <c r="M2" s="10">
        <v>525</v>
      </c>
    </row>
    <row r="3" spans="1:13">
      <c r="A3" s="6" t="s">
        <v>260</v>
      </c>
      <c r="B3" s="6" t="str">
        <f t="shared" si="0"/>
        <v>ANTH 002</v>
      </c>
      <c r="C3" s="7" t="s">
        <v>73</v>
      </c>
      <c r="D3" s="8" t="s">
        <v>80</v>
      </c>
      <c r="E3" s="8">
        <v>1</v>
      </c>
      <c r="F3" s="9">
        <v>10129</v>
      </c>
      <c r="G3" s="7" t="s">
        <v>261</v>
      </c>
      <c r="H3" s="10" t="s">
        <v>77</v>
      </c>
      <c r="I3" s="11">
        <v>0.33333333333332998</v>
      </c>
      <c r="J3" s="11">
        <v>0.36805555555556002</v>
      </c>
      <c r="K3" s="12" t="s">
        <v>262</v>
      </c>
      <c r="L3" s="13" t="str">
        <f t="shared" si="1"/>
        <v>Non-Prime</v>
      </c>
      <c r="M3" s="10">
        <v>293</v>
      </c>
    </row>
    <row r="4" spans="1:13">
      <c r="A4" s="6" t="s">
        <v>264</v>
      </c>
      <c r="B4" s="6" t="str">
        <f t="shared" si="0"/>
        <v>ANTH 005</v>
      </c>
      <c r="C4" s="7" t="s">
        <v>73</v>
      </c>
      <c r="D4" s="8" t="s">
        <v>123</v>
      </c>
      <c r="E4" s="8">
        <v>1</v>
      </c>
      <c r="F4" s="9">
        <v>10142</v>
      </c>
      <c r="G4" s="7" t="s">
        <v>265</v>
      </c>
      <c r="H4" s="10" t="s">
        <v>77</v>
      </c>
      <c r="I4" s="11">
        <v>0.41666666666667002</v>
      </c>
      <c r="J4" s="11">
        <v>0.45138888888889001</v>
      </c>
      <c r="K4" s="12" t="s">
        <v>262</v>
      </c>
      <c r="L4" s="13" t="str">
        <f t="shared" si="1"/>
        <v>Prime</v>
      </c>
      <c r="M4" s="10">
        <v>292</v>
      </c>
    </row>
    <row r="5" spans="1:13">
      <c r="A5" s="6" t="s">
        <v>266</v>
      </c>
      <c r="B5" s="6" t="str">
        <f t="shared" si="0"/>
        <v>BIOL 005A</v>
      </c>
      <c r="C5" s="7" t="s">
        <v>85</v>
      </c>
      <c r="D5" s="8" t="s">
        <v>86</v>
      </c>
      <c r="E5" s="8">
        <v>1</v>
      </c>
      <c r="F5" s="9">
        <v>10836</v>
      </c>
      <c r="G5" s="7" t="s">
        <v>267</v>
      </c>
      <c r="H5" s="10" t="s">
        <v>151</v>
      </c>
      <c r="I5" s="11">
        <v>0.33333333333332998</v>
      </c>
      <c r="J5" s="11">
        <v>0.38888888888889001</v>
      </c>
      <c r="K5" s="12" t="s">
        <v>262</v>
      </c>
      <c r="L5" s="13" t="str">
        <f t="shared" si="1"/>
        <v>Non-Prime</v>
      </c>
      <c r="M5" s="10">
        <v>283</v>
      </c>
    </row>
    <row r="6" spans="1:13">
      <c r="A6" s="6" t="s">
        <v>268</v>
      </c>
      <c r="B6" s="6" t="str">
        <f t="shared" si="0"/>
        <v>BIOL 005A</v>
      </c>
      <c r="C6" s="7" t="s">
        <v>85</v>
      </c>
      <c r="D6" s="8" t="s">
        <v>86</v>
      </c>
      <c r="E6" s="8">
        <v>30</v>
      </c>
      <c r="F6" s="9">
        <v>10852</v>
      </c>
      <c r="G6" s="7" t="s">
        <v>269</v>
      </c>
      <c r="H6" s="10" t="s">
        <v>151</v>
      </c>
      <c r="I6" s="11">
        <v>0.39583333333332998</v>
      </c>
      <c r="J6" s="11">
        <v>0.45138888888889001</v>
      </c>
      <c r="K6" s="12" t="s">
        <v>262</v>
      </c>
      <c r="L6" s="13" t="str">
        <f t="shared" si="1"/>
        <v>Prime</v>
      </c>
      <c r="M6" s="10">
        <v>100</v>
      </c>
    </row>
    <row r="7" spans="1:13">
      <c r="A7" s="6" t="s">
        <v>270</v>
      </c>
      <c r="B7" s="6" t="str">
        <f t="shared" si="0"/>
        <v>BIOL 005B</v>
      </c>
      <c r="C7" s="7" t="s">
        <v>85</v>
      </c>
      <c r="D7" s="8" t="s">
        <v>91</v>
      </c>
      <c r="E7" s="8">
        <v>1</v>
      </c>
      <c r="F7" s="9">
        <v>10858</v>
      </c>
      <c r="G7" s="7" t="s">
        <v>271</v>
      </c>
      <c r="H7" s="10" t="s">
        <v>151</v>
      </c>
      <c r="I7" s="11">
        <v>0.52083333333333004</v>
      </c>
      <c r="J7" s="11">
        <v>0.57638888888888995</v>
      </c>
      <c r="K7" s="12" t="s">
        <v>258</v>
      </c>
      <c r="L7" s="13" t="str">
        <f t="shared" si="1"/>
        <v>Prime</v>
      </c>
      <c r="M7" s="10">
        <v>336</v>
      </c>
    </row>
    <row r="8" spans="1:13">
      <c r="A8" s="6" t="s">
        <v>272</v>
      </c>
      <c r="B8" s="6" t="str">
        <f t="shared" si="0"/>
        <v>BIOL 005B</v>
      </c>
      <c r="C8" s="7" t="s">
        <v>85</v>
      </c>
      <c r="D8" s="8" t="s">
        <v>91</v>
      </c>
      <c r="E8" s="8">
        <v>30</v>
      </c>
      <c r="F8" s="9">
        <v>23644</v>
      </c>
      <c r="G8" s="7" t="s">
        <v>273</v>
      </c>
      <c r="H8" s="10" t="s">
        <v>151</v>
      </c>
      <c r="I8" s="11">
        <v>0.64583333333333004</v>
      </c>
      <c r="J8" s="11">
        <v>0.70138888888888995</v>
      </c>
      <c r="K8" s="12" t="s">
        <v>274</v>
      </c>
      <c r="L8" s="13" t="str">
        <f t="shared" si="1"/>
        <v>Non-Prime</v>
      </c>
      <c r="M8" s="10">
        <v>240</v>
      </c>
    </row>
    <row r="9" spans="1:13">
      <c r="A9" s="6" t="s">
        <v>275</v>
      </c>
      <c r="B9" s="6" t="str">
        <f t="shared" si="0"/>
        <v>BIOL 005C</v>
      </c>
      <c r="C9" s="7" t="s">
        <v>85</v>
      </c>
      <c r="D9" s="8" t="s">
        <v>94</v>
      </c>
      <c r="E9" s="8">
        <v>1</v>
      </c>
      <c r="F9" s="9">
        <v>10873</v>
      </c>
      <c r="G9" s="7" t="s">
        <v>276</v>
      </c>
      <c r="H9" s="10" t="s">
        <v>151</v>
      </c>
      <c r="I9" s="11">
        <v>0.58333333333333004</v>
      </c>
      <c r="J9" s="11">
        <v>0.63888888888888995</v>
      </c>
      <c r="K9" s="12" t="s">
        <v>274</v>
      </c>
      <c r="L9" s="13" t="str">
        <f t="shared" si="1"/>
        <v>Prime</v>
      </c>
      <c r="M9" s="10">
        <v>240</v>
      </c>
    </row>
    <row r="10" spans="1:13">
      <c r="A10" s="6" t="s">
        <v>277</v>
      </c>
      <c r="B10" s="6" t="str">
        <f t="shared" si="0"/>
        <v>BIOL 005C</v>
      </c>
      <c r="C10" s="7" t="s">
        <v>85</v>
      </c>
      <c r="D10" s="8" t="s">
        <v>94</v>
      </c>
      <c r="E10" s="8">
        <v>40</v>
      </c>
      <c r="F10" s="9">
        <v>24434</v>
      </c>
      <c r="G10" s="7" t="s">
        <v>278</v>
      </c>
      <c r="H10" s="10" t="s">
        <v>151</v>
      </c>
      <c r="I10" s="11">
        <v>0.45833333333332998</v>
      </c>
      <c r="J10" s="11">
        <v>0.51388888888888995</v>
      </c>
      <c r="K10" s="12" t="s">
        <v>258</v>
      </c>
      <c r="L10" s="13" t="str">
        <f t="shared" si="1"/>
        <v>Prime</v>
      </c>
      <c r="M10" s="10">
        <v>240</v>
      </c>
    </row>
    <row r="11" spans="1:13">
      <c r="A11" s="6" t="s">
        <v>279</v>
      </c>
      <c r="B11" s="6" t="str">
        <f t="shared" si="0"/>
        <v>BUS 010</v>
      </c>
      <c r="C11" s="7" t="s">
        <v>99</v>
      </c>
      <c r="D11" s="8" t="s">
        <v>100</v>
      </c>
      <c r="E11" s="8">
        <v>1</v>
      </c>
      <c r="F11" s="9">
        <v>11562</v>
      </c>
      <c r="G11" s="14" t="s">
        <v>280</v>
      </c>
      <c r="H11" s="10" t="s">
        <v>102</v>
      </c>
      <c r="I11" s="11">
        <v>0.375</v>
      </c>
      <c r="J11" s="11">
        <v>0.43055555555556002</v>
      </c>
      <c r="K11" s="12" t="s">
        <v>262</v>
      </c>
      <c r="L11" s="13" t="str">
        <f t="shared" si="1"/>
        <v>Prime</v>
      </c>
      <c r="M11" s="10">
        <v>350</v>
      </c>
    </row>
    <row r="12" spans="1:13">
      <c r="A12" s="6" t="s">
        <v>281</v>
      </c>
      <c r="B12" s="6" t="str">
        <f t="shared" si="0"/>
        <v>BUS 010</v>
      </c>
      <c r="C12" s="7" t="s">
        <v>99</v>
      </c>
      <c r="D12" s="8" t="s">
        <v>100</v>
      </c>
      <c r="E12" s="8">
        <v>2</v>
      </c>
      <c r="F12" s="9">
        <v>11563</v>
      </c>
      <c r="G12" s="14" t="s">
        <v>282</v>
      </c>
      <c r="H12" s="10" t="s">
        <v>102</v>
      </c>
      <c r="I12" s="11">
        <v>0.5</v>
      </c>
      <c r="J12" s="11">
        <v>0.55555555555556002</v>
      </c>
      <c r="K12" s="12" t="s">
        <v>258</v>
      </c>
      <c r="L12" s="13" t="str">
        <f t="shared" si="1"/>
        <v>Prime</v>
      </c>
      <c r="M12" s="10">
        <v>350</v>
      </c>
    </row>
    <row r="13" spans="1:13">
      <c r="A13" s="6" t="s">
        <v>283</v>
      </c>
      <c r="B13" s="6" t="str">
        <f t="shared" si="0"/>
        <v>CHEM 001A</v>
      </c>
      <c r="C13" s="7" t="s">
        <v>105</v>
      </c>
      <c r="D13" s="8" t="s">
        <v>106</v>
      </c>
      <c r="E13" s="8">
        <v>1</v>
      </c>
      <c r="F13" s="9">
        <v>11922</v>
      </c>
      <c r="G13" s="7" t="s">
        <v>278</v>
      </c>
      <c r="H13" s="10" t="s">
        <v>151</v>
      </c>
      <c r="I13" s="11">
        <v>0.45833333333332998</v>
      </c>
      <c r="J13" s="11">
        <v>0.51388888888888995</v>
      </c>
      <c r="K13" s="12" t="s">
        <v>258</v>
      </c>
      <c r="L13" s="13" t="str">
        <f t="shared" si="1"/>
        <v>Prime</v>
      </c>
      <c r="M13" s="10">
        <v>257</v>
      </c>
    </row>
    <row r="14" spans="1:13">
      <c r="A14" s="6" t="s">
        <v>284</v>
      </c>
      <c r="B14" s="6" t="str">
        <f t="shared" si="0"/>
        <v>CHEM 001A</v>
      </c>
      <c r="C14" s="7" t="s">
        <v>105</v>
      </c>
      <c r="D14" s="8" t="s">
        <v>106</v>
      </c>
      <c r="E14" s="8">
        <v>20</v>
      </c>
      <c r="F14" s="9">
        <v>11931</v>
      </c>
      <c r="G14" s="7" t="s">
        <v>276</v>
      </c>
      <c r="H14" s="10" t="s">
        <v>151</v>
      </c>
      <c r="I14" s="11">
        <v>0.58333333333333004</v>
      </c>
      <c r="J14" s="11">
        <v>0.63888888888888995</v>
      </c>
      <c r="K14" s="12" t="s">
        <v>274</v>
      </c>
      <c r="L14" s="13" t="str">
        <f t="shared" si="1"/>
        <v>Prime</v>
      </c>
      <c r="M14" s="10">
        <v>262</v>
      </c>
    </row>
    <row r="15" spans="1:13">
      <c r="A15" s="6" t="s">
        <v>285</v>
      </c>
      <c r="B15" s="6" t="str">
        <f t="shared" si="0"/>
        <v>CHEM 001A</v>
      </c>
      <c r="C15" s="7" t="s">
        <v>105</v>
      </c>
      <c r="D15" s="8" t="s">
        <v>106</v>
      </c>
      <c r="E15" s="8">
        <v>40</v>
      </c>
      <c r="F15" s="9">
        <v>11940</v>
      </c>
      <c r="G15" s="7" t="s">
        <v>286</v>
      </c>
      <c r="H15" s="10" t="s">
        <v>102</v>
      </c>
      <c r="I15" s="11">
        <v>0.45833333333332998</v>
      </c>
      <c r="J15" s="11">
        <v>0.51388888888888995</v>
      </c>
      <c r="K15" s="12" t="s">
        <v>258</v>
      </c>
      <c r="L15" s="13" t="str">
        <f t="shared" si="1"/>
        <v>Prime</v>
      </c>
      <c r="M15" s="10">
        <v>257</v>
      </c>
    </row>
    <row r="16" spans="1:13">
      <c r="A16" s="6" t="s">
        <v>287</v>
      </c>
      <c r="B16" s="6" t="str">
        <f t="shared" si="0"/>
        <v>CHEM 001A</v>
      </c>
      <c r="C16" s="7" t="s">
        <v>105</v>
      </c>
      <c r="D16" s="8" t="s">
        <v>106</v>
      </c>
      <c r="E16" s="8">
        <v>60</v>
      </c>
      <c r="F16" s="9">
        <v>11949</v>
      </c>
      <c r="G16" s="7" t="s">
        <v>288</v>
      </c>
      <c r="H16" s="10" t="s">
        <v>102</v>
      </c>
      <c r="I16" s="11">
        <v>0.58333333333333004</v>
      </c>
      <c r="J16" s="11">
        <v>0.63888888888888995</v>
      </c>
      <c r="K16" s="12" t="s">
        <v>274</v>
      </c>
      <c r="L16" s="13" t="str">
        <f t="shared" si="1"/>
        <v>Prime</v>
      </c>
      <c r="M16" s="10">
        <v>254</v>
      </c>
    </row>
    <row r="17" spans="1:13">
      <c r="A17" s="6" t="s">
        <v>289</v>
      </c>
      <c r="B17" s="6" t="str">
        <f t="shared" si="0"/>
        <v>CHEM 001A</v>
      </c>
      <c r="C17" s="7" t="s">
        <v>105</v>
      </c>
      <c r="D17" s="8" t="s">
        <v>106</v>
      </c>
      <c r="E17" s="8">
        <v>80</v>
      </c>
      <c r="F17" s="9">
        <v>11958</v>
      </c>
      <c r="G17" s="7" t="s">
        <v>273</v>
      </c>
      <c r="H17" s="10" t="s">
        <v>151</v>
      </c>
      <c r="I17" s="11">
        <v>0.64583333333333004</v>
      </c>
      <c r="J17" s="11">
        <v>0.70138888888888995</v>
      </c>
      <c r="K17" s="12" t="s">
        <v>274</v>
      </c>
      <c r="L17" s="13" t="str">
        <f t="shared" si="1"/>
        <v>Non-Prime</v>
      </c>
      <c r="M17" s="10">
        <v>238</v>
      </c>
    </row>
    <row r="18" spans="1:13">
      <c r="A18" s="6" t="s">
        <v>290</v>
      </c>
      <c r="B18" s="6" t="str">
        <f t="shared" si="0"/>
        <v>CHEM 001C</v>
      </c>
      <c r="C18" s="7" t="s">
        <v>105</v>
      </c>
      <c r="D18" s="8" t="s">
        <v>118</v>
      </c>
      <c r="E18" s="8">
        <v>1</v>
      </c>
      <c r="F18" s="9">
        <v>11967</v>
      </c>
      <c r="G18" s="7" t="s">
        <v>257</v>
      </c>
      <c r="H18" s="10" t="s">
        <v>102</v>
      </c>
      <c r="I18" s="11">
        <v>0.52083333333333004</v>
      </c>
      <c r="J18" s="11">
        <v>0.57638888888888995</v>
      </c>
      <c r="K18" s="12" t="s">
        <v>258</v>
      </c>
      <c r="L18" s="13" t="str">
        <f t="shared" si="1"/>
        <v>Prime</v>
      </c>
      <c r="M18" s="10">
        <v>300</v>
      </c>
    </row>
    <row r="19" spans="1:13">
      <c r="A19" s="6" t="s">
        <v>291</v>
      </c>
      <c r="B19" s="6" t="str">
        <f t="shared" si="0"/>
        <v>CHEM 001C</v>
      </c>
      <c r="C19" s="7" t="s">
        <v>105</v>
      </c>
      <c r="D19" s="8" t="s">
        <v>118</v>
      </c>
      <c r="E19" s="8">
        <v>20</v>
      </c>
      <c r="F19" s="9">
        <v>20669</v>
      </c>
      <c r="G19" s="7" t="s">
        <v>273</v>
      </c>
      <c r="H19" s="10" t="s">
        <v>151</v>
      </c>
      <c r="I19" s="11">
        <v>0.64583333333333004</v>
      </c>
      <c r="J19" s="11">
        <v>0.70138888888888995</v>
      </c>
      <c r="K19" s="12" t="s">
        <v>274</v>
      </c>
      <c r="L19" s="13" t="str">
        <f t="shared" si="1"/>
        <v>Non-Prime</v>
      </c>
      <c r="M19" s="10">
        <v>279</v>
      </c>
    </row>
    <row r="20" spans="1:13">
      <c r="A20" s="6" t="s">
        <v>292</v>
      </c>
      <c r="B20" s="6" t="str">
        <f t="shared" si="0"/>
        <v>CHEM 001W</v>
      </c>
      <c r="C20" s="7" t="s">
        <v>105</v>
      </c>
      <c r="D20" s="8" t="s">
        <v>293</v>
      </c>
      <c r="E20" s="8">
        <v>1</v>
      </c>
      <c r="F20" s="9">
        <v>11976</v>
      </c>
      <c r="G20" s="15" t="s">
        <v>294</v>
      </c>
      <c r="H20" s="10" t="s">
        <v>151</v>
      </c>
      <c r="I20" s="11">
        <v>0.33333333333332998</v>
      </c>
      <c r="J20" s="11">
        <v>0.36805555555556002</v>
      </c>
      <c r="K20" s="12" t="s">
        <v>262</v>
      </c>
      <c r="L20" s="13" t="str">
        <f t="shared" si="1"/>
        <v>Non-Prime</v>
      </c>
      <c r="M20" s="10">
        <v>560</v>
      </c>
    </row>
    <row r="21" spans="1:13">
      <c r="A21" s="6" t="s">
        <v>295</v>
      </c>
      <c r="B21" s="6" t="str">
        <f t="shared" si="0"/>
        <v>CS 005</v>
      </c>
      <c r="C21" s="7" t="s">
        <v>122</v>
      </c>
      <c r="D21" s="8" t="s">
        <v>123</v>
      </c>
      <c r="E21" s="8">
        <v>1</v>
      </c>
      <c r="F21" s="9">
        <v>12992</v>
      </c>
      <c r="G21" s="7" t="s">
        <v>296</v>
      </c>
      <c r="H21" s="10" t="s">
        <v>77</v>
      </c>
      <c r="I21" s="11">
        <v>0.58333333333333004</v>
      </c>
      <c r="J21" s="11">
        <v>0.61805555555556002</v>
      </c>
      <c r="K21" s="12" t="s">
        <v>274</v>
      </c>
      <c r="L21" s="13" t="str">
        <f t="shared" si="1"/>
        <v>Prime</v>
      </c>
      <c r="M21" s="10">
        <v>100</v>
      </c>
    </row>
    <row r="22" spans="1:13">
      <c r="A22" s="6" t="s">
        <v>297</v>
      </c>
      <c r="B22" s="6" t="str">
        <f t="shared" si="0"/>
        <v>CS 005</v>
      </c>
      <c r="C22" s="7" t="s">
        <v>122</v>
      </c>
      <c r="D22" s="8" t="s">
        <v>123</v>
      </c>
      <c r="E22" s="8">
        <v>2</v>
      </c>
      <c r="F22" s="9">
        <v>23178</v>
      </c>
      <c r="G22" s="7" t="s">
        <v>298</v>
      </c>
      <c r="H22" s="10" t="s">
        <v>77</v>
      </c>
      <c r="I22" s="11">
        <v>0.66666666666666996</v>
      </c>
      <c r="J22" s="11">
        <v>0.70138888888888995</v>
      </c>
      <c r="K22" s="12" t="s">
        <v>274</v>
      </c>
      <c r="L22" s="13" t="str">
        <f t="shared" si="1"/>
        <v>Non-Prime</v>
      </c>
      <c r="M22" s="10">
        <v>125</v>
      </c>
    </row>
    <row r="23" spans="1:13">
      <c r="A23" s="6" t="s">
        <v>299</v>
      </c>
      <c r="B23" s="6" t="str">
        <f t="shared" si="0"/>
        <v>CS 006</v>
      </c>
      <c r="C23" s="7" t="s">
        <v>122</v>
      </c>
      <c r="D23" s="8" t="s">
        <v>126</v>
      </c>
      <c r="E23" s="8">
        <v>1</v>
      </c>
      <c r="F23" s="9">
        <v>12996</v>
      </c>
      <c r="G23" s="7" t="s">
        <v>296</v>
      </c>
      <c r="H23" s="10" t="s">
        <v>77</v>
      </c>
      <c r="I23" s="11">
        <v>0.58333333333333004</v>
      </c>
      <c r="J23" s="11">
        <v>0.61805555555556002</v>
      </c>
      <c r="K23" s="12" t="s">
        <v>274</v>
      </c>
      <c r="L23" s="13" t="str">
        <f t="shared" si="1"/>
        <v>Prime</v>
      </c>
      <c r="M23" s="10">
        <v>120</v>
      </c>
    </row>
    <row r="24" spans="1:13">
      <c r="A24" s="6" t="s">
        <v>300</v>
      </c>
      <c r="B24" s="6" t="str">
        <f t="shared" si="0"/>
        <v>CS 006</v>
      </c>
      <c r="C24" s="7" t="s">
        <v>122</v>
      </c>
      <c r="D24" s="8" t="s">
        <v>126</v>
      </c>
      <c r="E24" s="8">
        <v>2</v>
      </c>
      <c r="F24" s="9">
        <v>23185</v>
      </c>
      <c r="G24" s="7" t="s">
        <v>301</v>
      </c>
      <c r="H24" s="10" t="s">
        <v>77</v>
      </c>
      <c r="I24" s="11">
        <v>0.5</v>
      </c>
      <c r="J24" s="11">
        <v>0.53472222222221999</v>
      </c>
      <c r="K24" s="12" t="s">
        <v>258</v>
      </c>
      <c r="L24" s="13" t="str">
        <f t="shared" si="1"/>
        <v>Prime</v>
      </c>
      <c r="M24" s="10">
        <v>150</v>
      </c>
    </row>
    <row r="25" spans="1:13">
      <c r="A25" s="6" t="s">
        <v>302</v>
      </c>
      <c r="B25" s="6" t="str">
        <f t="shared" si="0"/>
        <v>CS 008</v>
      </c>
      <c r="C25" s="7" t="s">
        <v>122</v>
      </c>
      <c r="D25" s="8" t="s">
        <v>129</v>
      </c>
      <c r="E25" s="8">
        <v>1</v>
      </c>
      <c r="F25" s="9">
        <v>13000</v>
      </c>
      <c r="G25" s="7" t="s">
        <v>257</v>
      </c>
      <c r="H25" s="10" t="s">
        <v>102</v>
      </c>
      <c r="I25" s="11">
        <v>0.52083333333333004</v>
      </c>
      <c r="J25" s="11">
        <v>0.57638888888888995</v>
      </c>
      <c r="K25" s="12" t="s">
        <v>258</v>
      </c>
      <c r="L25" s="13" t="str">
        <f t="shared" si="1"/>
        <v>Prime</v>
      </c>
      <c r="M25" s="10">
        <v>270</v>
      </c>
    </row>
    <row r="26" spans="1:13">
      <c r="A26" s="6" t="s">
        <v>303</v>
      </c>
      <c r="B26" s="6" t="str">
        <f t="shared" si="0"/>
        <v>CS 008</v>
      </c>
      <c r="C26" s="7" t="s">
        <v>122</v>
      </c>
      <c r="D26" s="8" t="s">
        <v>129</v>
      </c>
      <c r="E26" s="8">
        <v>2</v>
      </c>
      <c r="F26" s="9">
        <v>13001</v>
      </c>
      <c r="G26" s="7" t="s">
        <v>304</v>
      </c>
      <c r="H26" s="10" t="s">
        <v>102</v>
      </c>
      <c r="I26" s="11">
        <v>0.64583333333333004</v>
      </c>
      <c r="J26" s="11">
        <v>0.70138888888888995</v>
      </c>
      <c r="K26" s="12" t="s">
        <v>274</v>
      </c>
      <c r="L26" s="13" t="str">
        <f t="shared" si="1"/>
        <v>Non-Prime</v>
      </c>
      <c r="M26" s="10">
        <v>270</v>
      </c>
    </row>
    <row r="27" spans="1:13">
      <c r="A27" s="6" t="s">
        <v>305</v>
      </c>
      <c r="B27" s="6" t="str">
        <f t="shared" si="0"/>
        <v>CS 008</v>
      </c>
      <c r="C27" s="7" t="s">
        <v>122</v>
      </c>
      <c r="D27" s="8" t="s">
        <v>129</v>
      </c>
      <c r="E27" s="8">
        <v>3</v>
      </c>
      <c r="F27" s="9">
        <v>13002</v>
      </c>
      <c r="G27" s="7" t="s">
        <v>306</v>
      </c>
      <c r="H27" s="10" t="s">
        <v>102</v>
      </c>
      <c r="I27" s="11">
        <v>0.70833333333333004</v>
      </c>
      <c r="J27" s="11">
        <v>0.76388888888888995</v>
      </c>
      <c r="K27" s="12" t="s">
        <v>307</v>
      </c>
      <c r="L27" s="13" t="str">
        <f t="shared" si="1"/>
        <v>Non-Prime</v>
      </c>
      <c r="M27" s="10">
        <v>270</v>
      </c>
    </row>
    <row r="28" spans="1:13">
      <c r="A28" s="6" t="s">
        <v>308</v>
      </c>
      <c r="B28" s="6" t="str">
        <f t="shared" si="0"/>
        <v>CS 010</v>
      </c>
      <c r="C28" s="7" t="s">
        <v>122</v>
      </c>
      <c r="D28" s="8" t="s">
        <v>100</v>
      </c>
      <c r="E28" s="8">
        <v>1</v>
      </c>
      <c r="F28" s="9">
        <v>13021</v>
      </c>
      <c r="G28" s="7" t="s">
        <v>269</v>
      </c>
      <c r="H28" s="10" t="s">
        <v>151</v>
      </c>
      <c r="I28" s="11">
        <v>0.39583333333332998</v>
      </c>
      <c r="J28" s="11">
        <v>0.45138888888889001</v>
      </c>
      <c r="K28" s="12" t="s">
        <v>262</v>
      </c>
      <c r="L28" s="13" t="str">
        <f t="shared" si="1"/>
        <v>Prime</v>
      </c>
      <c r="M28" s="10">
        <v>90</v>
      </c>
    </row>
    <row r="29" spans="1:13">
      <c r="A29" s="6" t="s">
        <v>309</v>
      </c>
      <c r="B29" s="6" t="str">
        <f t="shared" si="0"/>
        <v>CS 010</v>
      </c>
      <c r="C29" s="7" t="s">
        <v>122</v>
      </c>
      <c r="D29" s="8" t="s">
        <v>100</v>
      </c>
      <c r="E29" s="8">
        <v>2</v>
      </c>
      <c r="F29" s="9">
        <v>13022</v>
      </c>
      <c r="G29" s="7" t="s">
        <v>278</v>
      </c>
      <c r="H29" s="10" t="s">
        <v>151</v>
      </c>
      <c r="I29" s="11">
        <v>0.45833333333332998</v>
      </c>
      <c r="J29" s="11">
        <v>0.51388888888888995</v>
      </c>
      <c r="K29" s="12" t="s">
        <v>258</v>
      </c>
      <c r="L29" s="13" t="str">
        <f t="shared" si="1"/>
        <v>Prime</v>
      </c>
      <c r="M29" s="10">
        <v>90</v>
      </c>
    </row>
    <row r="30" spans="1:13">
      <c r="A30" s="6" t="s">
        <v>310</v>
      </c>
      <c r="B30" s="6" t="str">
        <f t="shared" si="0"/>
        <v>CS 010</v>
      </c>
      <c r="C30" s="7" t="s">
        <v>122</v>
      </c>
      <c r="D30" s="8" t="s">
        <v>100</v>
      </c>
      <c r="E30" s="8">
        <v>3</v>
      </c>
      <c r="F30" s="9">
        <v>13023</v>
      </c>
      <c r="G30" s="7" t="s">
        <v>271</v>
      </c>
      <c r="H30" s="10" t="s">
        <v>151</v>
      </c>
      <c r="I30" s="11">
        <v>0.52083333333333004</v>
      </c>
      <c r="J30" s="11">
        <v>0.57638888888888995</v>
      </c>
      <c r="K30" s="12" t="s">
        <v>258</v>
      </c>
      <c r="L30" s="13" t="str">
        <f t="shared" si="1"/>
        <v>Prime</v>
      </c>
      <c r="M30" s="10">
        <v>90</v>
      </c>
    </row>
    <row r="31" spans="1:13">
      <c r="A31" s="6" t="s">
        <v>311</v>
      </c>
      <c r="B31" s="6" t="str">
        <f t="shared" si="0"/>
        <v>CS 010</v>
      </c>
      <c r="C31" s="7" t="s">
        <v>122</v>
      </c>
      <c r="D31" s="8" t="s">
        <v>100</v>
      </c>
      <c r="E31" s="8">
        <v>4</v>
      </c>
      <c r="F31" s="9">
        <v>21976</v>
      </c>
      <c r="G31" s="7" t="s">
        <v>276</v>
      </c>
      <c r="H31" s="10" t="s">
        <v>151</v>
      </c>
      <c r="I31" s="11">
        <v>0.58333333333333004</v>
      </c>
      <c r="J31" s="11">
        <v>0.63888888888888995</v>
      </c>
      <c r="K31" s="12" t="s">
        <v>274</v>
      </c>
      <c r="L31" s="13" t="str">
        <f t="shared" si="1"/>
        <v>Prime</v>
      </c>
      <c r="M31" s="10">
        <v>90</v>
      </c>
    </row>
    <row r="32" spans="1:13">
      <c r="A32" s="6" t="s">
        <v>312</v>
      </c>
      <c r="B32" s="6" t="str">
        <f t="shared" si="0"/>
        <v>CS 010</v>
      </c>
      <c r="C32" s="7" t="s">
        <v>122</v>
      </c>
      <c r="D32" s="8" t="s">
        <v>100</v>
      </c>
      <c r="E32" s="8">
        <v>5</v>
      </c>
      <c r="F32" s="9">
        <v>22268</v>
      </c>
      <c r="G32" s="7" t="s">
        <v>273</v>
      </c>
      <c r="H32" s="10" t="s">
        <v>151</v>
      </c>
      <c r="I32" s="11">
        <v>0.64583333333333004</v>
      </c>
      <c r="J32" s="11">
        <v>0.70138888888888995</v>
      </c>
      <c r="K32" s="12" t="s">
        <v>274</v>
      </c>
      <c r="L32" s="13" t="str">
        <f t="shared" si="1"/>
        <v>Non-Prime</v>
      </c>
      <c r="M32" s="10">
        <v>90</v>
      </c>
    </row>
    <row r="33" spans="1:13">
      <c r="A33" s="6" t="s">
        <v>313</v>
      </c>
      <c r="B33" s="6" t="str">
        <f t="shared" si="0"/>
        <v>CS 012</v>
      </c>
      <c r="C33" s="7" t="s">
        <v>122</v>
      </c>
      <c r="D33" s="8" t="s">
        <v>137</v>
      </c>
      <c r="E33" s="8">
        <v>1</v>
      </c>
      <c r="F33" s="9">
        <v>13040</v>
      </c>
      <c r="G33" s="7" t="s">
        <v>314</v>
      </c>
      <c r="H33" s="10" t="s">
        <v>77</v>
      </c>
      <c r="I33" s="11">
        <v>0.45833333333332998</v>
      </c>
      <c r="J33" s="11">
        <v>0.49305555555556002</v>
      </c>
      <c r="K33" s="12" t="s">
        <v>258</v>
      </c>
      <c r="L33" s="13" t="str">
        <f t="shared" si="1"/>
        <v>Prime</v>
      </c>
      <c r="M33" s="10">
        <v>90</v>
      </c>
    </row>
    <row r="34" spans="1:13">
      <c r="A34" s="6" t="s">
        <v>315</v>
      </c>
      <c r="B34" s="6" t="str">
        <f t="shared" si="0"/>
        <v>CS 061</v>
      </c>
      <c r="C34" s="7" t="s">
        <v>122</v>
      </c>
      <c r="D34" s="8" t="s">
        <v>139</v>
      </c>
      <c r="E34" s="8">
        <v>1</v>
      </c>
      <c r="F34" s="9">
        <v>13048</v>
      </c>
      <c r="G34" s="7" t="s">
        <v>316</v>
      </c>
      <c r="H34" s="10" t="s">
        <v>102</v>
      </c>
      <c r="I34" s="11">
        <v>0.39583333333332998</v>
      </c>
      <c r="J34" s="11">
        <v>0.45138888888889001</v>
      </c>
      <c r="K34" s="12" t="s">
        <v>262</v>
      </c>
      <c r="L34" s="13" t="str">
        <f t="shared" si="1"/>
        <v>Prime</v>
      </c>
      <c r="M34" s="10">
        <v>90</v>
      </c>
    </row>
    <row r="35" spans="1:13">
      <c r="A35" s="6" t="s">
        <v>317</v>
      </c>
      <c r="B35" s="6" t="str">
        <f t="shared" si="0"/>
        <v>CS 061</v>
      </c>
      <c r="C35" s="7" t="s">
        <v>122</v>
      </c>
      <c r="D35" s="8" t="s">
        <v>139</v>
      </c>
      <c r="E35" s="8">
        <v>2</v>
      </c>
      <c r="F35" s="9">
        <v>13049</v>
      </c>
      <c r="G35" s="7" t="s">
        <v>286</v>
      </c>
      <c r="H35" s="10" t="s">
        <v>102</v>
      </c>
      <c r="I35" s="11">
        <v>0.45833333333332998</v>
      </c>
      <c r="J35" s="11">
        <v>0.51388888888888995</v>
      </c>
      <c r="K35" s="12" t="s">
        <v>258</v>
      </c>
      <c r="L35" s="13" t="str">
        <f t="shared" si="1"/>
        <v>Prime</v>
      </c>
      <c r="M35" s="10">
        <v>91</v>
      </c>
    </row>
    <row r="36" spans="1:13">
      <c r="A36" s="6" t="s">
        <v>318</v>
      </c>
      <c r="B36" s="6" t="str">
        <f t="shared" si="0"/>
        <v>ECON 002</v>
      </c>
      <c r="C36" s="7" t="s">
        <v>194</v>
      </c>
      <c r="D36" s="8" t="s">
        <v>80</v>
      </c>
      <c r="E36" s="8">
        <v>1</v>
      </c>
      <c r="F36" s="9">
        <v>20451</v>
      </c>
      <c r="G36" s="7" t="s">
        <v>296</v>
      </c>
      <c r="H36" s="10" t="s">
        <v>77</v>
      </c>
      <c r="I36" s="11">
        <v>0.58333333333333004</v>
      </c>
      <c r="J36" s="11">
        <v>0.61805555555556002</v>
      </c>
      <c r="K36" s="12" t="s">
        <v>274</v>
      </c>
      <c r="L36" s="13" t="str">
        <f t="shared" si="1"/>
        <v>Prime</v>
      </c>
      <c r="M36" s="10">
        <v>540</v>
      </c>
    </row>
    <row r="37" spans="1:13">
      <c r="A37" s="6" t="s">
        <v>319</v>
      </c>
      <c r="B37" s="6" t="str">
        <f t="shared" si="0"/>
        <v>ECON 003</v>
      </c>
      <c r="C37" s="7" t="s">
        <v>194</v>
      </c>
      <c r="D37" s="8" t="s">
        <v>132</v>
      </c>
      <c r="E37" s="8">
        <v>1</v>
      </c>
      <c r="F37" s="9">
        <v>20452</v>
      </c>
      <c r="G37" s="7" t="s">
        <v>316</v>
      </c>
      <c r="H37" s="10" t="s">
        <v>102</v>
      </c>
      <c r="I37" s="11">
        <v>0.39583333333332998</v>
      </c>
      <c r="J37" s="11">
        <v>0.45138888888889001</v>
      </c>
      <c r="K37" s="12" t="s">
        <v>262</v>
      </c>
      <c r="L37" s="13" t="str">
        <f t="shared" si="1"/>
        <v>Prime</v>
      </c>
      <c r="M37" s="10">
        <v>544</v>
      </c>
    </row>
    <row r="38" spans="1:13">
      <c r="A38" s="6" t="s">
        <v>320</v>
      </c>
      <c r="B38" s="6" t="str">
        <f t="shared" si="0"/>
        <v>EDUC 005</v>
      </c>
      <c r="C38" s="7" t="s">
        <v>211</v>
      </c>
      <c r="D38" s="8" t="s">
        <v>123</v>
      </c>
      <c r="E38" s="8">
        <v>1</v>
      </c>
      <c r="F38" s="9">
        <v>23235</v>
      </c>
      <c r="G38" s="7" t="s">
        <v>286</v>
      </c>
      <c r="H38" s="10" t="s">
        <v>102</v>
      </c>
      <c r="I38" s="11">
        <v>0.45833333333332998</v>
      </c>
      <c r="J38" s="11">
        <v>0.51388888888888995</v>
      </c>
      <c r="K38" s="12" t="s">
        <v>258</v>
      </c>
      <c r="L38" s="13" t="str">
        <f t="shared" si="1"/>
        <v>Prime</v>
      </c>
      <c r="M38" s="10">
        <v>140</v>
      </c>
    </row>
    <row r="39" spans="1:13">
      <c r="A39" s="6" t="s">
        <v>321</v>
      </c>
      <c r="B39" s="6" t="str">
        <f t="shared" si="0"/>
        <v>EDUC 010</v>
      </c>
      <c r="C39" s="7" t="s">
        <v>211</v>
      </c>
      <c r="D39" s="8" t="s">
        <v>100</v>
      </c>
      <c r="E39" s="8">
        <v>1</v>
      </c>
      <c r="F39" s="9">
        <v>23839</v>
      </c>
      <c r="G39" s="7" t="s">
        <v>276</v>
      </c>
      <c r="H39" s="10" t="s">
        <v>151</v>
      </c>
      <c r="I39" s="11">
        <v>0.58333333333333004</v>
      </c>
      <c r="J39" s="11">
        <v>0.63888888888888995</v>
      </c>
      <c r="K39" s="12" t="s">
        <v>274</v>
      </c>
      <c r="L39" s="13" t="str">
        <f t="shared" si="1"/>
        <v>Prime</v>
      </c>
      <c r="M39" s="10">
        <v>70</v>
      </c>
    </row>
    <row r="40" spans="1:13">
      <c r="A40" s="6" t="s">
        <v>322</v>
      </c>
      <c r="B40" s="6" t="str">
        <f t="shared" si="0"/>
        <v>EE 001A</v>
      </c>
      <c r="C40" s="7" t="s">
        <v>144</v>
      </c>
      <c r="D40" s="8" t="s">
        <v>106</v>
      </c>
      <c r="E40" s="8">
        <v>1</v>
      </c>
      <c r="F40" s="9">
        <v>13879</v>
      </c>
      <c r="G40" s="7" t="s">
        <v>306</v>
      </c>
      <c r="H40" s="10" t="s">
        <v>102</v>
      </c>
      <c r="I40" s="11">
        <v>0.70833333333333004</v>
      </c>
      <c r="J40" s="11">
        <v>0.76388888888888995</v>
      </c>
      <c r="K40" s="12" t="s">
        <v>307</v>
      </c>
      <c r="L40" s="13" t="str">
        <f t="shared" si="1"/>
        <v>Non-Prime</v>
      </c>
      <c r="M40" s="10">
        <v>240</v>
      </c>
    </row>
    <row r="41" spans="1:13">
      <c r="A41" s="6" t="s">
        <v>323</v>
      </c>
      <c r="B41" s="6" t="str">
        <f t="shared" si="0"/>
        <v>ENSC 001</v>
      </c>
      <c r="C41" s="7" t="s">
        <v>147</v>
      </c>
      <c r="D41" s="8" t="s">
        <v>74</v>
      </c>
      <c r="E41" s="8">
        <v>1</v>
      </c>
      <c r="F41" s="9">
        <v>14605</v>
      </c>
      <c r="G41" s="7" t="s">
        <v>316</v>
      </c>
      <c r="H41" s="10" t="s">
        <v>102</v>
      </c>
      <c r="I41" s="11">
        <v>0.39583333333332998</v>
      </c>
      <c r="J41" s="11">
        <v>0.45138888888889001</v>
      </c>
      <c r="K41" s="12" t="s">
        <v>262</v>
      </c>
      <c r="L41" s="13" t="str">
        <f t="shared" si="1"/>
        <v>Prime</v>
      </c>
      <c r="M41" s="10">
        <v>280</v>
      </c>
    </row>
    <row r="42" spans="1:13">
      <c r="A42" s="6" t="s">
        <v>324</v>
      </c>
      <c r="B42" s="6" t="str">
        <f t="shared" si="0"/>
        <v>ETST 001</v>
      </c>
      <c r="C42" s="7" t="s">
        <v>149</v>
      </c>
      <c r="D42" s="8" t="s">
        <v>74</v>
      </c>
      <c r="E42" s="8">
        <v>1</v>
      </c>
      <c r="F42" s="9">
        <v>15066</v>
      </c>
      <c r="G42" s="7" t="s">
        <v>316</v>
      </c>
      <c r="H42" s="10" t="s">
        <v>102</v>
      </c>
      <c r="I42" s="11">
        <v>0.39583333333332998</v>
      </c>
      <c r="J42" s="11">
        <v>0.45138888888889001</v>
      </c>
      <c r="K42" s="12" t="s">
        <v>262</v>
      </c>
      <c r="L42" s="13" t="str">
        <f t="shared" si="1"/>
        <v>Prime</v>
      </c>
      <c r="M42" s="10">
        <v>540</v>
      </c>
    </row>
    <row r="43" spans="1:13">
      <c r="A43" s="6" t="s">
        <v>325</v>
      </c>
      <c r="B43" s="6" t="str">
        <f t="shared" si="0"/>
        <v>ETST 002</v>
      </c>
      <c r="C43" s="7" t="s">
        <v>149</v>
      </c>
      <c r="D43" s="8" t="s">
        <v>80</v>
      </c>
      <c r="E43" s="8">
        <v>1</v>
      </c>
      <c r="F43" s="9">
        <v>23718</v>
      </c>
      <c r="G43" s="14" t="s">
        <v>326</v>
      </c>
      <c r="H43" s="10" t="s">
        <v>77</v>
      </c>
      <c r="I43" s="11">
        <v>0.60416666666666996</v>
      </c>
      <c r="J43" s="11">
        <v>0.63888888888888995</v>
      </c>
      <c r="K43" s="12" t="s">
        <v>274</v>
      </c>
      <c r="L43" s="13" t="str">
        <f t="shared" si="1"/>
        <v>Prime</v>
      </c>
      <c r="M43" s="10">
        <v>180</v>
      </c>
    </row>
    <row r="44" spans="1:13">
      <c r="A44" s="6" t="s">
        <v>327</v>
      </c>
      <c r="B44" s="6" t="str">
        <f t="shared" si="0"/>
        <v>ETST 003</v>
      </c>
      <c r="C44" s="7" t="s">
        <v>149</v>
      </c>
      <c r="D44" s="8" t="s">
        <v>132</v>
      </c>
      <c r="E44" s="8">
        <v>1</v>
      </c>
      <c r="F44" s="9">
        <v>23734</v>
      </c>
      <c r="G44" s="7" t="s">
        <v>304</v>
      </c>
      <c r="H44" s="10" t="s">
        <v>102</v>
      </c>
      <c r="I44" s="11">
        <v>0.64583333333333004</v>
      </c>
      <c r="J44" s="11">
        <v>0.70138888888888995</v>
      </c>
      <c r="K44" s="12" t="s">
        <v>274</v>
      </c>
      <c r="L44" s="13" t="str">
        <f t="shared" si="1"/>
        <v>Non-Prime</v>
      </c>
      <c r="M44" s="10">
        <v>180</v>
      </c>
    </row>
    <row r="45" spans="1:13">
      <c r="A45" s="6" t="s">
        <v>391</v>
      </c>
      <c r="B45" s="7" t="s">
        <v>387</v>
      </c>
      <c r="C45" s="8" t="s">
        <v>388</v>
      </c>
      <c r="D45" s="22" t="s">
        <v>389</v>
      </c>
      <c r="E45" s="8">
        <v>1</v>
      </c>
      <c r="F45" s="9">
        <v>15799</v>
      </c>
      <c r="G45" s="7" t="s">
        <v>296</v>
      </c>
      <c r="H45" s="24" t="s">
        <v>77</v>
      </c>
      <c r="I45" s="23">
        <v>0.58333333333333337</v>
      </c>
      <c r="J45" s="23">
        <v>0.61805555555555558</v>
      </c>
      <c r="K45" s="10" t="s">
        <v>274</v>
      </c>
      <c r="L45" s="10" t="s">
        <v>259</v>
      </c>
      <c r="M45" s="10">
        <v>225</v>
      </c>
    </row>
    <row r="46" spans="1:13">
      <c r="A46" s="6" t="s">
        <v>328</v>
      </c>
      <c r="B46" s="6" t="str">
        <f t="shared" ref="B46:B85" si="2">C46&amp;" "&amp;D46</f>
        <v>HIST 010</v>
      </c>
      <c r="C46" s="7" t="s">
        <v>152</v>
      </c>
      <c r="D46" s="8" t="s">
        <v>100</v>
      </c>
      <c r="E46" s="8">
        <v>1</v>
      </c>
      <c r="F46" s="9">
        <v>15851</v>
      </c>
      <c r="G46" s="7" t="s">
        <v>329</v>
      </c>
      <c r="H46" s="10" t="s">
        <v>77</v>
      </c>
      <c r="I46" s="11">
        <v>0.54166666666666996</v>
      </c>
      <c r="J46" s="11">
        <v>0.57638888888888995</v>
      </c>
      <c r="K46" s="12" t="s">
        <v>258</v>
      </c>
      <c r="L46" s="13" t="str">
        <f t="shared" ref="L46:L85" si="3">IF(AND(I46&gt;=0.375,I46&lt;0.625),"Prime","Non-Prime")</f>
        <v>Prime</v>
      </c>
      <c r="M46" s="10">
        <v>504</v>
      </c>
    </row>
    <row r="47" spans="1:13">
      <c r="A47" s="6" t="s">
        <v>330</v>
      </c>
      <c r="B47" s="6" t="str">
        <f t="shared" si="2"/>
        <v>HIST 015</v>
      </c>
      <c r="C47" s="7" t="s">
        <v>152</v>
      </c>
      <c r="D47" s="8" t="s">
        <v>154</v>
      </c>
      <c r="E47" s="8">
        <v>1</v>
      </c>
      <c r="F47" s="9">
        <v>15873</v>
      </c>
      <c r="G47" s="7" t="s">
        <v>265</v>
      </c>
      <c r="H47" s="10" t="s">
        <v>77</v>
      </c>
      <c r="I47" s="11">
        <v>0.41666666666667002</v>
      </c>
      <c r="J47" s="11">
        <v>0.45138888888889001</v>
      </c>
      <c r="K47" s="12" t="s">
        <v>262</v>
      </c>
      <c r="L47" s="13" t="str">
        <f t="shared" si="3"/>
        <v>Prime</v>
      </c>
      <c r="M47" s="10">
        <v>432</v>
      </c>
    </row>
    <row r="48" spans="1:13">
      <c r="A48" s="6" t="s">
        <v>331</v>
      </c>
      <c r="B48" s="6" t="str">
        <f t="shared" si="2"/>
        <v>HIST 020</v>
      </c>
      <c r="C48" s="7" t="s">
        <v>152</v>
      </c>
      <c r="D48" s="8" t="s">
        <v>109</v>
      </c>
      <c r="E48" s="8">
        <v>1</v>
      </c>
      <c r="F48" s="9">
        <v>15896</v>
      </c>
      <c r="G48" s="7" t="s">
        <v>278</v>
      </c>
      <c r="H48" s="10" t="s">
        <v>151</v>
      </c>
      <c r="I48" s="11">
        <v>0.45833333333332998</v>
      </c>
      <c r="J48" s="11">
        <v>0.51388888888888995</v>
      </c>
      <c r="K48" s="12" t="s">
        <v>258</v>
      </c>
      <c r="L48" s="13" t="str">
        <f t="shared" si="3"/>
        <v>Prime</v>
      </c>
      <c r="M48" s="10">
        <v>360</v>
      </c>
    </row>
    <row r="49" spans="1:13">
      <c r="A49" s="6" t="s">
        <v>332</v>
      </c>
      <c r="B49" s="6" t="str">
        <f t="shared" si="2"/>
        <v>MATH 004</v>
      </c>
      <c r="C49" s="7" t="s">
        <v>157</v>
      </c>
      <c r="D49" s="8" t="s">
        <v>158</v>
      </c>
      <c r="E49" s="8">
        <v>1</v>
      </c>
      <c r="F49" s="9">
        <v>16340</v>
      </c>
      <c r="G49" s="7" t="s">
        <v>271</v>
      </c>
      <c r="H49" s="10" t="s">
        <v>151</v>
      </c>
      <c r="I49" s="11">
        <v>0.52083333333333004</v>
      </c>
      <c r="J49" s="11">
        <v>0.57638888888888995</v>
      </c>
      <c r="K49" s="12" t="s">
        <v>258</v>
      </c>
      <c r="L49" s="13" t="str">
        <f t="shared" si="3"/>
        <v>Prime</v>
      </c>
      <c r="M49" s="10">
        <v>215</v>
      </c>
    </row>
    <row r="50" spans="1:13">
      <c r="A50" s="6" t="s">
        <v>333</v>
      </c>
      <c r="B50" s="6" t="str">
        <f t="shared" si="2"/>
        <v>MATH 004</v>
      </c>
      <c r="C50" s="7" t="s">
        <v>157</v>
      </c>
      <c r="D50" s="8" t="s">
        <v>158</v>
      </c>
      <c r="E50" s="8">
        <v>20</v>
      </c>
      <c r="F50" s="9">
        <v>16349</v>
      </c>
      <c r="G50" s="7" t="s">
        <v>334</v>
      </c>
      <c r="H50" s="10" t="s">
        <v>102</v>
      </c>
      <c r="I50" s="11">
        <v>0.33333333333332998</v>
      </c>
      <c r="J50" s="11">
        <v>0.38888888888889001</v>
      </c>
      <c r="K50" s="12" t="s">
        <v>262</v>
      </c>
      <c r="L50" s="13" t="str">
        <f t="shared" si="3"/>
        <v>Non-Prime</v>
      </c>
      <c r="M50" s="10">
        <v>212</v>
      </c>
    </row>
    <row r="51" spans="1:13">
      <c r="A51" s="6" t="s">
        <v>335</v>
      </c>
      <c r="B51" s="6" t="str">
        <f t="shared" si="2"/>
        <v>MATH 005</v>
      </c>
      <c r="C51" s="7" t="s">
        <v>157</v>
      </c>
      <c r="D51" s="8" t="s">
        <v>123</v>
      </c>
      <c r="E51" s="8">
        <v>1</v>
      </c>
      <c r="F51" s="9">
        <v>16360</v>
      </c>
      <c r="G51" s="7" t="s">
        <v>267</v>
      </c>
      <c r="H51" s="10" t="s">
        <v>151</v>
      </c>
      <c r="I51" s="11">
        <v>0.33333333333332998</v>
      </c>
      <c r="J51" s="11">
        <v>0.38888888888889001</v>
      </c>
      <c r="K51" s="12" t="s">
        <v>262</v>
      </c>
      <c r="L51" s="13" t="str">
        <f t="shared" si="3"/>
        <v>Non-Prime</v>
      </c>
      <c r="M51" s="10">
        <v>250</v>
      </c>
    </row>
    <row r="52" spans="1:13">
      <c r="A52" s="6" t="s">
        <v>336</v>
      </c>
      <c r="B52" s="6" t="str">
        <f t="shared" si="2"/>
        <v>MATH 005</v>
      </c>
      <c r="C52" s="7" t="s">
        <v>157</v>
      </c>
      <c r="D52" s="8" t="s">
        <v>123</v>
      </c>
      <c r="E52" s="8">
        <v>10</v>
      </c>
      <c r="F52" s="9">
        <v>16369</v>
      </c>
      <c r="G52" s="7" t="s">
        <v>257</v>
      </c>
      <c r="H52" s="10" t="s">
        <v>102</v>
      </c>
      <c r="I52" s="11">
        <v>0.52083333333333004</v>
      </c>
      <c r="J52" s="11">
        <v>0.57638888888888995</v>
      </c>
      <c r="K52" s="12" t="s">
        <v>258</v>
      </c>
      <c r="L52" s="13" t="str">
        <f t="shared" si="3"/>
        <v>Prime</v>
      </c>
      <c r="M52" s="10">
        <v>250</v>
      </c>
    </row>
    <row r="53" spans="1:13">
      <c r="A53" s="6" t="s">
        <v>337</v>
      </c>
      <c r="B53" s="6" t="str">
        <f t="shared" si="2"/>
        <v>MATH 005</v>
      </c>
      <c r="C53" s="7" t="s">
        <v>157</v>
      </c>
      <c r="D53" s="8" t="s">
        <v>123</v>
      </c>
      <c r="E53" s="8">
        <v>20</v>
      </c>
      <c r="F53" s="9">
        <v>20522</v>
      </c>
      <c r="G53" s="7" t="s">
        <v>273</v>
      </c>
      <c r="H53" s="10" t="s">
        <v>151</v>
      </c>
      <c r="I53" s="11">
        <v>0.64583333333333004</v>
      </c>
      <c r="J53" s="11">
        <v>0.70138888888888995</v>
      </c>
      <c r="K53" s="12" t="s">
        <v>274</v>
      </c>
      <c r="L53" s="13" t="str">
        <f t="shared" si="3"/>
        <v>Non-Prime</v>
      </c>
      <c r="M53" s="10">
        <v>100</v>
      </c>
    </row>
    <row r="54" spans="1:13">
      <c r="A54" s="6" t="s">
        <v>338</v>
      </c>
      <c r="B54" s="6" t="str">
        <f t="shared" si="2"/>
        <v>MATH 006A</v>
      </c>
      <c r="C54" s="7" t="s">
        <v>157</v>
      </c>
      <c r="D54" s="8" t="s">
        <v>197</v>
      </c>
      <c r="E54" s="8">
        <v>10</v>
      </c>
      <c r="F54" s="9">
        <v>20458</v>
      </c>
      <c r="G54" s="7" t="s">
        <v>271</v>
      </c>
      <c r="H54" s="10" t="s">
        <v>151</v>
      </c>
      <c r="I54" s="11">
        <v>0.52083333333333004</v>
      </c>
      <c r="J54" s="11">
        <v>0.57638888888888995</v>
      </c>
      <c r="K54" s="12" t="s">
        <v>258</v>
      </c>
      <c r="L54" s="13" t="str">
        <f t="shared" si="3"/>
        <v>Prime</v>
      </c>
      <c r="M54" s="10">
        <v>151</v>
      </c>
    </row>
    <row r="55" spans="1:13">
      <c r="A55" s="6" t="s">
        <v>339</v>
      </c>
      <c r="B55" s="6" t="str">
        <f t="shared" si="2"/>
        <v>MATH 006A</v>
      </c>
      <c r="C55" s="7" t="s">
        <v>157</v>
      </c>
      <c r="D55" s="8" t="s">
        <v>197</v>
      </c>
      <c r="E55" s="8">
        <v>20</v>
      </c>
      <c r="F55" s="9">
        <v>20584</v>
      </c>
      <c r="G55" s="7" t="s">
        <v>273</v>
      </c>
      <c r="H55" s="10" t="s">
        <v>151</v>
      </c>
      <c r="I55" s="11">
        <v>0.64583333333333004</v>
      </c>
      <c r="J55" s="11">
        <v>0.70138888888888995</v>
      </c>
      <c r="K55" s="12" t="s">
        <v>274</v>
      </c>
      <c r="L55" s="13" t="str">
        <f t="shared" si="3"/>
        <v>Non-Prime</v>
      </c>
      <c r="M55" s="10">
        <v>138</v>
      </c>
    </row>
    <row r="56" spans="1:13">
      <c r="A56" s="6" t="s">
        <v>340</v>
      </c>
      <c r="B56" s="6" t="str">
        <f t="shared" si="2"/>
        <v>MATH 006A</v>
      </c>
      <c r="C56" s="7" t="s">
        <v>157</v>
      </c>
      <c r="D56" s="8" t="s">
        <v>197</v>
      </c>
      <c r="E56" s="8">
        <v>30</v>
      </c>
      <c r="F56" s="9">
        <v>22466</v>
      </c>
      <c r="G56" s="7" t="s">
        <v>276</v>
      </c>
      <c r="H56" s="10" t="s">
        <v>151</v>
      </c>
      <c r="I56" s="11">
        <v>0.58333333333333004</v>
      </c>
      <c r="J56" s="11">
        <v>0.63888888888888995</v>
      </c>
      <c r="K56" s="12" t="s">
        <v>274</v>
      </c>
      <c r="L56" s="13" t="str">
        <f t="shared" si="3"/>
        <v>Prime</v>
      </c>
      <c r="M56" s="10">
        <v>120</v>
      </c>
    </row>
    <row r="57" spans="1:13">
      <c r="A57" s="6" t="s">
        <v>341</v>
      </c>
      <c r="B57" s="6" t="str">
        <f t="shared" si="2"/>
        <v>MATH 006B</v>
      </c>
      <c r="C57" s="7" t="s">
        <v>157</v>
      </c>
      <c r="D57" s="8" t="s">
        <v>200</v>
      </c>
      <c r="E57" s="8">
        <v>1</v>
      </c>
      <c r="F57" s="9">
        <v>20463</v>
      </c>
      <c r="G57" s="7" t="s">
        <v>278</v>
      </c>
      <c r="H57" s="10" t="s">
        <v>151</v>
      </c>
      <c r="I57" s="11">
        <v>0.45833333333332998</v>
      </c>
      <c r="J57" s="11">
        <v>0.51388888888888995</v>
      </c>
      <c r="K57" s="12" t="s">
        <v>258</v>
      </c>
      <c r="L57" s="13" t="str">
        <f t="shared" si="3"/>
        <v>Prime</v>
      </c>
      <c r="M57" s="10">
        <v>150</v>
      </c>
    </row>
    <row r="58" spans="1:13">
      <c r="A58" s="6" t="s">
        <v>342</v>
      </c>
      <c r="B58" s="6" t="str">
        <f t="shared" si="2"/>
        <v>MATH 007A</v>
      </c>
      <c r="C58" s="7" t="s">
        <v>157</v>
      </c>
      <c r="D58" s="8" t="s">
        <v>226</v>
      </c>
      <c r="E58" s="8">
        <v>1</v>
      </c>
      <c r="F58" s="9">
        <v>23674</v>
      </c>
      <c r="G58" s="7" t="s">
        <v>278</v>
      </c>
      <c r="H58" s="10" t="s">
        <v>151</v>
      </c>
      <c r="I58" s="11">
        <v>0.45833333333332998</v>
      </c>
      <c r="J58" s="11">
        <v>0.51388888888888995</v>
      </c>
      <c r="K58" s="12" t="s">
        <v>258</v>
      </c>
      <c r="L58" s="13" t="str">
        <f t="shared" si="3"/>
        <v>Prime</v>
      </c>
      <c r="M58" s="10">
        <v>120</v>
      </c>
    </row>
    <row r="59" spans="1:13">
      <c r="A59" s="6" t="s">
        <v>343</v>
      </c>
      <c r="B59" s="6" t="str">
        <f t="shared" si="2"/>
        <v>MATH 007A</v>
      </c>
      <c r="C59" s="7" t="s">
        <v>157</v>
      </c>
      <c r="D59" s="8" t="s">
        <v>226</v>
      </c>
      <c r="E59" s="8">
        <v>10</v>
      </c>
      <c r="F59" s="9">
        <v>23675</v>
      </c>
      <c r="G59" s="7" t="s">
        <v>304</v>
      </c>
      <c r="H59" s="10" t="s">
        <v>102</v>
      </c>
      <c r="I59" s="11">
        <v>0.64583333333333004</v>
      </c>
      <c r="J59" s="11">
        <v>0.70138888888888995</v>
      </c>
      <c r="K59" s="12" t="s">
        <v>274</v>
      </c>
      <c r="L59" s="13" t="str">
        <f t="shared" si="3"/>
        <v>Non-Prime</v>
      </c>
      <c r="M59" s="10">
        <v>100</v>
      </c>
    </row>
    <row r="60" spans="1:13">
      <c r="A60" s="6" t="s">
        <v>344</v>
      </c>
      <c r="B60" s="6" t="str">
        <f t="shared" si="2"/>
        <v>MATH 007A</v>
      </c>
      <c r="C60" s="7" t="s">
        <v>157</v>
      </c>
      <c r="D60" s="8" t="s">
        <v>226</v>
      </c>
      <c r="E60" s="8">
        <v>20</v>
      </c>
      <c r="F60" s="9">
        <v>23676</v>
      </c>
      <c r="G60" s="7" t="s">
        <v>267</v>
      </c>
      <c r="H60" s="10" t="s">
        <v>151</v>
      </c>
      <c r="I60" s="11">
        <v>0.33333333333332998</v>
      </c>
      <c r="J60" s="11">
        <v>0.38888888888889001</v>
      </c>
      <c r="K60" s="12" t="s">
        <v>262</v>
      </c>
      <c r="L60" s="13" t="str">
        <f t="shared" si="3"/>
        <v>Non-Prime</v>
      </c>
      <c r="M60" s="10">
        <v>81</v>
      </c>
    </row>
    <row r="61" spans="1:13">
      <c r="A61" s="6" t="s">
        <v>345</v>
      </c>
      <c r="B61" s="6" t="str">
        <f t="shared" si="2"/>
        <v>MATH 007B</v>
      </c>
      <c r="C61" s="7" t="s">
        <v>157</v>
      </c>
      <c r="D61" s="8" t="s">
        <v>230</v>
      </c>
      <c r="E61" s="8">
        <v>1</v>
      </c>
      <c r="F61" s="9">
        <v>23679</v>
      </c>
      <c r="G61" s="7" t="s">
        <v>269</v>
      </c>
      <c r="H61" s="10" t="s">
        <v>151</v>
      </c>
      <c r="I61" s="11">
        <v>0.39583333333332998</v>
      </c>
      <c r="J61" s="11">
        <v>0.45138888888889001</v>
      </c>
      <c r="K61" s="12" t="s">
        <v>262</v>
      </c>
      <c r="L61" s="13" t="str">
        <f t="shared" si="3"/>
        <v>Prime</v>
      </c>
      <c r="M61" s="10">
        <v>125</v>
      </c>
    </row>
    <row r="62" spans="1:13">
      <c r="A62" s="6" t="s">
        <v>346</v>
      </c>
      <c r="B62" s="6" t="str">
        <f t="shared" si="2"/>
        <v>MATH 007B</v>
      </c>
      <c r="C62" s="7" t="s">
        <v>157</v>
      </c>
      <c r="D62" s="8" t="s">
        <v>230</v>
      </c>
      <c r="E62" s="8">
        <v>30</v>
      </c>
      <c r="F62" s="9">
        <v>23682</v>
      </c>
      <c r="G62" s="7" t="s">
        <v>304</v>
      </c>
      <c r="H62" s="10" t="s">
        <v>102</v>
      </c>
      <c r="I62" s="11">
        <v>0.64583333333333004</v>
      </c>
      <c r="J62" s="11">
        <v>0.70138888888888995</v>
      </c>
      <c r="K62" s="12" t="s">
        <v>274</v>
      </c>
      <c r="L62" s="13" t="str">
        <f t="shared" si="3"/>
        <v>Non-Prime</v>
      </c>
      <c r="M62" s="10">
        <v>125</v>
      </c>
    </row>
    <row r="63" spans="1:13">
      <c r="A63" s="6" t="s">
        <v>347</v>
      </c>
      <c r="B63" s="6" t="str">
        <f t="shared" si="2"/>
        <v>MATH 007B</v>
      </c>
      <c r="C63" s="7" t="s">
        <v>157</v>
      </c>
      <c r="D63" s="8" t="s">
        <v>230</v>
      </c>
      <c r="E63" s="8">
        <v>40</v>
      </c>
      <c r="F63" s="9">
        <v>23683</v>
      </c>
      <c r="G63" s="7" t="s">
        <v>267</v>
      </c>
      <c r="H63" s="10" t="s">
        <v>151</v>
      </c>
      <c r="I63" s="11">
        <v>0.33333333333332998</v>
      </c>
      <c r="J63" s="11">
        <v>0.38888888888889001</v>
      </c>
      <c r="K63" s="12" t="s">
        <v>262</v>
      </c>
      <c r="L63" s="13" t="str">
        <f t="shared" si="3"/>
        <v>Non-Prime</v>
      </c>
      <c r="M63" s="10">
        <v>125</v>
      </c>
    </row>
    <row r="64" spans="1:13">
      <c r="A64" s="6" t="s">
        <v>348</v>
      </c>
      <c r="B64" s="6" t="str">
        <f t="shared" si="2"/>
        <v>MATH 009A</v>
      </c>
      <c r="C64" s="7" t="s">
        <v>157</v>
      </c>
      <c r="D64" s="8" t="s">
        <v>214</v>
      </c>
      <c r="E64" s="8">
        <v>1</v>
      </c>
      <c r="F64" s="9">
        <v>23318</v>
      </c>
      <c r="G64" s="7" t="s">
        <v>269</v>
      </c>
      <c r="H64" s="10" t="s">
        <v>151</v>
      </c>
      <c r="I64" s="11">
        <v>0.39583333333332998</v>
      </c>
      <c r="J64" s="11">
        <v>0.45138888888889001</v>
      </c>
      <c r="K64" s="12" t="s">
        <v>262</v>
      </c>
      <c r="L64" s="13" t="str">
        <f t="shared" si="3"/>
        <v>Prime</v>
      </c>
      <c r="M64" s="10">
        <v>119</v>
      </c>
    </row>
    <row r="65" spans="1:13">
      <c r="A65" s="6" t="s">
        <v>349</v>
      </c>
      <c r="B65" s="6" t="str">
        <f t="shared" si="2"/>
        <v>MATH 009A</v>
      </c>
      <c r="C65" s="7" t="s">
        <v>157</v>
      </c>
      <c r="D65" s="8" t="s">
        <v>214</v>
      </c>
      <c r="E65" s="8">
        <v>10</v>
      </c>
      <c r="F65" s="9">
        <v>23319</v>
      </c>
      <c r="G65" s="7" t="s">
        <v>276</v>
      </c>
      <c r="H65" s="10" t="s">
        <v>151</v>
      </c>
      <c r="I65" s="11">
        <v>0.58333333333333004</v>
      </c>
      <c r="J65" s="11">
        <v>0.63888888888888995</v>
      </c>
      <c r="K65" s="12" t="s">
        <v>274</v>
      </c>
      <c r="L65" s="13" t="str">
        <f t="shared" si="3"/>
        <v>Prime</v>
      </c>
      <c r="M65" s="10">
        <v>119</v>
      </c>
    </row>
    <row r="66" spans="1:13">
      <c r="A66" s="6" t="s">
        <v>350</v>
      </c>
      <c r="B66" s="6" t="str">
        <f t="shared" si="2"/>
        <v>MATH 009A</v>
      </c>
      <c r="C66" s="7" t="s">
        <v>157</v>
      </c>
      <c r="D66" s="8" t="s">
        <v>214</v>
      </c>
      <c r="E66" s="8">
        <v>20</v>
      </c>
      <c r="F66" s="9">
        <v>23324</v>
      </c>
      <c r="G66" s="7" t="s">
        <v>267</v>
      </c>
      <c r="H66" s="10" t="s">
        <v>151</v>
      </c>
      <c r="I66" s="11">
        <v>0.33333333333332998</v>
      </c>
      <c r="J66" s="11">
        <v>0.38888888888889001</v>
      </c>
      <c r="K66" s="12" t="s">
        <v>262</v>
      </c>
      <c r="L66" s="13" t="str">
        <f t="shared" si="3"/>
        <v>Non-Prime</v>
      </c>
      <c r="M66" s="10">
        <v>121</v>
      </c>
    </row>
    <row r="67" spans="1:13">
      <c r="A67" s="6" t="s">
        <v>351</v>
      </c>
      <c r="B67" s="6" t="str">
        <f t="shared" si="2"/>
        <v>MATH 009A</v>
      </c>
      <c r="C67" s="7" t="s">
        <v>157</v>
      </c>
      <c r="D67" s="8" t="s">
        <v>214</v>
      </c>
      <c r="E67" s="8">
        <v>30</v>
      </c>
      <c r="F67" s="9">
        <v>24825</v>
      </c>
      <c r="G67" s="7" t="s">
        <v>271</v>
      </c>
      <c r="H67" s="10" t="s">
        <v>151</v>
      </c>
      <c r="I67" s="11">
        <v>0.52083333333333004</v>
      </c>
      <c r="J67" s="11">
        <v>0.57638888888888995</v>
      </c>
      <c r="K67" s="12" t="s">
        <v>258</v>
      </c>
      <c r="L67" s="13" t="str">
        <f t="shared" si="3"/>
        <v>Prime</v>
      </c>
      <c r="M67" s="10">
        <v>75</v>
      </c>
    </row>
    <row r="68" spans="1:13">
      <c r="A68" s="6" t="s">
        <v>352</v>
      </c>
      <c r="B68" s="6" t="str">
        <f t="shared" si="2"/>
        <v>MATH 009A</v>
      </c>
      <c r="C68" s="7" t="s">
        <v>157</v>
      </c>
      <c r="D68" s="8" t="s">
        <v>214</v>
      </c>
      <c r="E68" s="8">
        <v>40</v>
      </c>
      <c r="F68" s="9">
        <v>24831</v>
      </c>
      <c r="G68" s="7" t="s">
        <v>288</v>
      </c>
      <c r="H68" s="10" t="s">
        <v>102</v>
      </c>
      <c r="I68" s="11">
        <v>0.58333333333333004</v>
      </c>
      <c r="J68" s="11">
        <v>0.63888888888888995</v>
      </c>
      <c r="K68" s="12" t="s">
        <v>274</v>
      </c>
      <c r="L68" s="13" t="str">
        <f t="shared" si="3"/>
        <v>Prime</v>
      </c>
      <c r="M68" s="10">
        <v>118</v>
      </c>
    </row>
    <row r="69" spans="1:13">
      <c r="A69" s="6" t="s">
        <v>353</v>
      </c>
      <c r="B69" s="6" t="str">
        <f t="shared" si="2"/>
        <v>MATH 009B</v>
      </c>
      <c r="C69" s="7" t="s">
        <v>157</v>
      </c>
      <c r="D69" s="8" t="s">
        <v>218</v>
      </c>
      <c r="E69" s="8">
        <v>1</v>
      </c>
      <c r="F69" s="9">
        <v>23339</v>
      </c>
      <c r="G69" s="7" t="s">
        <v>273</v>
      </c>
      <c r="H69" s="10" t="s">
        <v>151</v>
      </c>
      <c r="I69" s="11">
        <v>0.64583333333333004</v>
      </c>
      <c r="J69" s="11">
        <v>0.70138888888888995</v>
      </c>
      <c r="K69" s="12" t="s">
        <v>274</v>
      </c>
      <c r="L69" s="13" t="str">
        <f t="shared" si="3"/>
        <v>Non-Prime</v>
      </c>
      <c r="M69" s="10">
        <v>140</v>
      </c>
    </row>
    <row r="70" spans="1:13">
      <c r="A70" s="6" t="s">
        <v>354</v>
      </c>
      <c r="B70" s="6" t="str">
        <f t="shared" si="2"/>
        <v>MATH 009B</v>
      </c>
      <c r="C70" s="7" t="s">
        <v>157</v>
      </c>
      <c r="D70" s="8" t="s">
        <v>218</v>
      </c>
      <c r="E70" s="8">
        <v>10</v>
      </c>
      <c r="F70" s="9">
        <v>23343</v>
      </c>
      <c r="G70" s="7" t="s">
        <v>304</v>
      </c>
      <c r="H70" s="10" t="s">
        <v>102</v>
      </c>
      <c r="I70" s="11">
        <v>0.64583333333333004</v>
      </c>
      <c r="J70" s="11">
        <v>0.70138888888888995</v>
      </c>
      <c r="K70" s="12" t="s">
        <v>274</v>
      </c>
      <c r="L70" s="13" t="str">
        <f t="shared" si="3"/>
        <v>Non-Prime</v>
      </c>
      <c r="M70" s="10">
        <v>135</v>
      </c>
    </row>
    <row r="71" spans="1:13">
      <c r="A71" s="6" t="s">
        <v>355</v>
      </c>
      <c r="B71" s="6" t="str">
        <f t="shared" si="2"/>
        <v>MATH 009B</v>
      </c>
      <c r="C71" s="7" t="s">
        <v>157</v>
      </c>
      <c r="D71" s="8" t="s">
        <v>218</v>
      </c>
      <c r="E71" s="8">
        <v>20</v>
      </c>
      <c r="F71" s="9">
        <v>23350</v>
      </c>
      <c r="G71" s="7" t="s">
        <v>316</v>
      </c>
      <c r="H71" s="10" t="s">
        <v>102</v>
      </c>
      <c r="I71" s="11">
        <v>0.39583333333332998</v>
      </c>
      <c r="J71" s="11">
        <v>0.45138888888889001</v>
      </c>
      <c r="K71" s="12" t="s">
        <v>262</v>
      </c>
      <c r="L71" s="13" t="str">
        <f t="shared" si="3"/>
        <v>Prime</v>
      </c>
      <c r="M71" s="10">
        <v>130</v>
      </c>
    </row>
    <row r="72" spans="1:13">
      <c r="A72" s="6" t="s">
        <v>356</v>
      </c>
      <c r="B72" s="6" t="str">
        <f t="shared" si="2"/>
        <v>MATH 009B</v>
      </c>
      <c r="C72" s="7" t="s">
        <v>157</v>
      </c>
      <c r="D72" s="8" t="s">
        <v>218</v>
      </c>
      <c r="E72" s="8">
        <v>30</v>
      </c>
      <c r="F72" s="9">
        <v>23355</v>
      </c>
      <c r="G72" s="7" t="s">
        <v>334</v>
      </c>
      <c r="H72" s="10" t="s">
        <v>102</v>
      </c>
      <c r="I72" s="11">
        <v>0.33333333333332998</v>
      </c>
      <c r="J72" s="11">
        <v>0.38888888888889001</v>
      </c>
      <c r="K72" s="12" t="s">
        <v>262</v>
      </c>
      <c r="L72" s="13" t="str">
        <f t="shared" si="3"/>
        <v>Non-Prime</v>
      </c>
      <c r="M72" s="10">
        <v>151</v>
      </c>
    </row>
    <row r="73" spans="1:13">
      <c r="A73" s="6" t="s">
        <v>357</v>
      </c>
      <c r="B73" s="6" t="str">
        <f t="shared" si="2"/>
        <v>MATH 009B</v>
      </c>
      <c r="C73" s="7" t="s">
        <v>157</v>
      </c>
      <c r="D73" s="8" t="s">
        <v>218</v>
      </c>
      <c r="E73" s="8">
        <v>40</v>
      </c>
      <c r="F73" s="9">
        <v>24466</v>
      </c>
      <c r="G73" s="7" t="s">
        <v>276</v>
      </c>
      <c r="H73" s="10" t="s">
        <v>151</v>
      </c>
      <c r="I73" s="11">
        <v>0.58333333333333004</v>
      </c>
      <c r="J73" s="11">
        <v>0.63888888888888995</v>
      </c>
      <c r="K73" s="12" t="s">
        <v>274</v>
      </c>
      <c r="L73" s="13" t="str">
        <f t="shared" si="3"/>
        <v>Prime</v>
      </c>
      <c r="M73" s="10">
        <v>112</v>
      </c>
    </row>
    <row r="74" spans="1:13">
      <c r="A74" s="6" t="s">
        <v>358</v>
      </c>
      <c r="B74" s="6" t="str">
        <f t="shared" si="2"/>
        <v>MATH 009B</v>
      </c>
      <c r="C74" s="7" t="s">
        <v>157</v>
      </c>
      <c r="D74" s="8" t="s">
        <v>218</v>
      </c>
      <c r="E74" s="8">
        <v>50</v>
      </c>
      <c r="F74" s="9">
        <v>24467</v>
      </c>
      <c r="G74" s="7" t="s">
        <v>288</v>
      </c>
      <c r="H74" s="10" t="s">
        <v>102</v>
      </c>
      <c r="I74" s="11">
        <v>0.58333333333333004</v>
      </c>
      <c r="J74" s="11">
        <v>0.63888888888888995</v>
      </c>
      <c r="K74" s="12" t="s">
        <v>274</v>
      </c>
      <c r="L74" s="13" t="str">
        <f t="shared" si="3"/>
        <v>Prime</v>
      </c>
      <c r="M74" s="10">
        <v>110</v>
      </c>
    </row>
    <row r="75" spans="1:13">
      <c r="A75" s="6" t="s">
        <v>359</v>
      </c>
      <c r="B75" s="6" t="str">
        <f t="shared" si="2"/>
        <v>MATH 009C</v>
      </c>
      <c r="C75" s="7" t="s">
        <v>157</v>
      </c>
      <c r="D75" s="8" t="s">
        <v>164</v>
      </c>
      <c r="E75" s="8">
        <v>1</v>
      </c>
      <c r="F75" s="9">
        <v>16483</v>
      </c>
      <c r="G75" s="7" t="s">
        <v>271</v>
      </c>
      <c r="H75" s="10" t="s">
        <v>151</v>
      </c>
      <c r="I75" s="11">
        <v>0.52083333333333004</v>
      </c>
      <c r="J75" s="11">
        <v>0.57638888888888995</v>
      </c>
      <c r="K75" s="12" t="s">
        <v>258</v>
      </c>
      <c r="L75" s="13" t="str">
        <f t="shared" si="3"/>
        <v>Prime</v>
      </c>
      <c r="M75" s="10">
        <v>125</v>
      </c>
    </row>
    <row r="76" spans="1:13">
      <c r="A76" s="6" t="s">
        <v>360</v>
      </c>
      <c r="B76" s="6" t="str">
        <f t="shared" si="2"/>
        <v>MATH 009C</v>
      </c>
      <c r="C76" s="7" t="s">
        <v>157</v>
      </c>
      <c r="D76" s="8" t="s">
        <v>164</v>
      </c>
      <c r="E76" s="8">
        <v>10</v>
      </c>
      <c r="F76" s="9">
        <v>16487</v>
      </c>
      <c r="G76" s="7" t="s">
        <v>257</v>
      </c>
      <c r="H76" s="10" t="s">
        <v>102</v>
      </c>
      <c r="I76" s="11">
        <v>0.52083333333333004</v>
      </c>
      <c r="J76" s="11">
        <v>0.57638888888888995</v>
      </c>
      <c r="K76" s="12" t="s">
        <v>258</v>
      </c>
      <c r="L76" s="13" t="str">
        <f t="shared" si="3"/>
        <v>Prime</v>
      </c>
      <c r="M76" s="10">
        <v>100</v>
      </c>
    </row>
    <row r="77" spans="1:13">
      <c r="A77" s="6" t="s">
        <v>361</v>
      </c>
      <c r="B77" s="6" t="str">
        <f t="shared" si="2"/>
        <v>MATH 009C</v>
      </c>
      <c r="C77" s="7" t="s">
        <v>157</v>
      </c>
      <c r="D77" s="8" t="s">
        <v>164</v>
      </c>
      <c r="E77" s="8">
        <v>20</v>
      </c>
      <c r="F77" s="9">
        <v>16492</v>
      </c>
      <c r="G77" s="7" t="s">
        <v>304</v>
      </c>
      <c r="H77" s="10" t="s">
        <v>102</v>
      </c>
      <c r="I77" s="11">
        <v>0.64583333333333004</v>
      </c>
      <c r="J77" s="11">
        <v>0.70138888888888995</v>
      </c>
      <c r="K77" s="12" t="s">
        <v>274</v>
      </c>
      <c r="L77" s="13" t="str">
        <f t="shared" si="3"/>
        <v>Non-Prime</v>
      </c>
      <c r="M77" s="10">
        <v>100</v>
      </c>
    </row>
    <row r="78" spans="1:13">
      <c r="A78" s="6" t="s">
        <v>362</v>
      </c>
      <c r="B78" s="6" t="str">
        <f t="shared" si="2"/>
        <v>MATH 009C</v>
      </c>
      <c r="C78" s="7" t="s">
        <v>157</v>
      </c>
      <c r="D78" s="8" t="s">
        <v>164</v>
      </c>
      <c r="E78" s="8">
        <v>30</v>
      </c>
      <c r="F78" s="9">
        <v>16496</v>
      </c>
      <c r="G78" s="7" t="s">
        <v>334</v>
      </c>
      <c r="H78" s="10" t="s">
        <v>102</v>
      </c>
      <c r="I78" s="11">
        <v>0.33333333333332998</v>
      </c>
      <c r="J78" s="11">
        <v>0.38888888888889001</v>
      </c>
      <c r="K78" s="12" t="s">
        <v>262</v>
      </c>
      <c r="L78" s="13" t="str">
        <f t="shared" si="3"/>
        <v>Non-Prime</v>
      </c>
      <c r="M78" s="10">
        <v>100</v>
      </c>
    </row>
    <row r="79" spans="1:13">
      <c r="A79" s="6" t="s">
        <v>363</v>
      </c>
      <c r="B79" s="6" t="str">
        <f t="shared" si="2"/>
        <v>MATH 022</v>
      </c>
      <c r="C79" s="7" t="s">
        <v>157</v>
      </c>
      <c r="D79" s="8" t="s">
        <v>223</v>
      </c>
      <c r="E79" s="8">
        <v>1</v>
      </c>
      <c r="F79" s="9">
        <v>23429</v>
      </c>
      <c r="G79" s="7" t="s">
        <v>288</v>
      </c>
      <c r="H79" s="10" t="s">
        <v>102</v>
      </c>
      <c r="I79" s="11">
        <v>0.58333333333333004</v>
      </c>
      <c r="J79" s="11">
        <v>0.63888888888888995</v>
      </c>
      <c r="K79" s="12" t="s">
        <v>274</v>
      </c>
      <c r="L79" s="13" t="str">
        <f t="shared" si="3"/>
        <v>Prime</v>
      </c>
      <c r="M79" s="10">
        <v>202</v>
      </c>
    </row>
    <row r="80" spans="1:13">
      <c r="A80" s="6" t="s">
        <v>364</v>
      </c>
      <c r="B80" s="6" t="str">
        <f t="shared" si="2"/>
        <v>MCS 001</v>
      </c>
      <c r="C80" s="7" t="s">
        <v>170</v>
      </c>
      <c r="D80" s="8" t="s">
        <v>74</v>
      </c>
      <c r="E80" s="8">
        <v>1</v>
      </c>
      <c r="F80" s="9">
        <v>16839</v>
      </c>
      <c r="G80" s="7" t="s">
        <v>301</v>
      </c>
      <c r="H80" s="10" t="s">
        <v>77</v>
      </c>
      <c r="I80" s="11">
        <v>0.5</v>
      </c>
      <c r="J80" s="11">
        <v>0.53472222222221999</v>
      </c>
      <c r="K80" s="12" t="s">
        <v>258</v>
      </c>
      <c r="L80" s="13" t="str">
        <f t="shared" si="3"/>
        <v>Prime</v>
      </c>
      <c r="M80" s="10">
        <v>269</v>
      </c>
    </row>
    <row r="81" spans="1:22">
      <c r="A81" s="6" t="s">
        <v>365</v>
      </c>
      <c r="B81" s="6" t="str">
        <f t="shared" si="2"/>
        <v>PHIL 001</v>
      </c>
      <c r="C81" s="7" t="s">
        <v>172</v>
      </c>
      <c r="D81" s="8" t="s">
        <v>74</v>
      </c>
      <c r="E81" s="8">
        <v>1</v>
      </c>
      <c r="F81" s="9">
        <v>17604</v>
      </c>
      <c r="G81" s="7" t="s">
        <v>366</v>
      </c>
      <c r="H81" s="10" t="s">
        <v>102</v>
      </c>
      <c r="I81" s="11">
        <v>0.77083333333333004</v>
      </c>
      <c r="J81" s="11">
        <v>0.82638888888888995</v>
      </c>
      <c r="K81" s="12" t="s">
        <v>307</v>
      </c>
      <c r="L81" s="13" t="str">
        <f t="shared" si="3"/>
        <v>Non-Prime</v>
      </c>
      <c r="M81" s="10">
        <v>350</v>
      </c>
    </row>
    <row r="82" spans="1:22">
      <c r="A82" s="6" t="s">
        <v>367</v>
      </c>
      <c r="B82" s="6" t="str">
        <f t="shared" si="2"/>
        <v>PHYS 040A</v>
      </c>
      <c r="C82" s="7" t="s">
        <v>175</v>
      </c>
      <c r="D82" s="8" t="s">
        <v>176</v>
      </c>
      <c r="E82" s="8">
        <v>1</v>
      </c>
      <c r="F82" s="9">
        <v>17982</v>
      </c>
      <c r="G82" s="7" t="s">
        <v>334</v>
      </c>
      <c r="H82" s="10" t="s">
        <v>102</v>
      </c>
      <c r="I82" s="11">
        <v>0.33333333333332998</v>
      </c>
      <c r="J82" s="11">
        <v>0.38888888888889001</v>
      </c>
      <c r="K82" s="12" t="s">
        <v>262</v>
      </c>
      <c r="L82" s="13" t="str">
        <f t="shared" si="3"/>
        <v>Non-Prime</v>
      </c>
      <c r="M82" s="10">
        <v>288</v>
      </c>
    </row>
    <row r="83" spans="1:22">
      <c r="A83" s="6" t="s">
        <v>368</v>
      </c>
      <c r="B83" s="6" t="str">
        <f t="shared" si="2"/>
        <v>PHYS 040A</v>
      </c>
      <c r="C83" s="7" t="s">
        <v>175</v>
      </c>
      <c r="D83" s="8" t="s">
        <v>176</v>
      </c>
      <c r="E83" s="8">
        <v>20</v>
      </c>
      <c r="F83" s="9">
        <v>17991</v>
      </c>
      <c r="G83" s="7" t="s">
        <v>288</v>
      </c>
      <c r="H83" s="10" t="s">
        <v>102</v>
      </c>
      <c r="I83" s="11">
        <v>0.58333333333333004</v>
      </c>
      <c r="J83" s="11">
        <v>0.63888888888888995</v>
      </c>
      <c r="K83" s="12" t="s">
        <v>274</v>
      </c>
      <c r="L83" s="13" t="str">
        <f t="shared" si="3"/>
        <v>Prime</v>
      </c>
      <c r="M83" s="10">
        <v>286</v>
      </c>
    </row>
    <row r="84" spans="1:22">
      <c r="A84" s="6" t="s">
        <v>369</v>
      </c>
      <c r="B84" s="6" t="str">
        <f t="shared" si="2"/>
        <v>PHYS 040C</v>
      </c>
      <c r="C84" s="7" t="s">
        <v>175</v>
      </c>
      <c r="D84" s="8" t="s">
        <v>179</v>
      </c>
      <c r="E84" s="8">
        <v>1</v>
      </c>
      <c r="F84" s="9">
        <v>18030</v>
      </c>
      <c r="G84" s="7" t="s">
        <v>304</v>
      </c>
      <c r="H84" s="10" t="s">
        <v>102</v>
      </c>
      <c r="I84" s="11">
        <v>0.64583333333333004</v>
      </c>
      <c r="J84" s="11">
        <v>0.70138888888888995</v>
      </c>
      <c r="K84" s="12" t="s">
        <v>274</v>
      </c>
      <c r="L84" s="13" t="str">
        <f t="shared" si="3"/>
        <v>Non-Prime</v>
      </c>
      <c r="M84" s="10">
        <v>288</v>
      </c>
    </row>
    <row r="85" spans="1:22">
      <c r="A85" s="6" t="s">
        <v>370</v>
      </c>
      <c r="B85" s="6" t="str">
        <f t="shared" si="2"/>
        <v>PHYS 040C</v>
      </c>
      <c r="C85" s="7" t="s">
        <v>175</v>
      </c>
      <c r="D85" s="8" t="s">
        <v>179</v>
      </c>
      <c r="E85" s="8">
        <v>20</v>
      </c>
      <c r="F85" s="9">
        <v>18037</v>
      </c>
      <c r="G85" s="7" t="s">
        <v>286</v>
      </c>
      <c r="H85" s="10" t="s">
        <v>102</v>
      </c>
      <c r="I85" s="11">
        <v>0.45833333333332998</v>
      </c>
      <c r="J85" s="11">
        <v>0.51388888888888995</v>
      </c>
      <c r="K85" s="12" t="s">
        <v>258</v>
      </c>
      <c r="L85" s="13" t="str">
        <f t="shared" si="3"/>
        <v>Prime</v>
      </c>
      <c r="M85" s="10">
        <v>288</v>
      </c>
    </row>
    <row r="86" spans="1:22">
      <c r="A86" s="6" t="s">
        <v>396</v>
      </c>
      <c r="B86" s="7" t="s">
        <v>393</v>
      </c>
      <c r="C86" s="8" t="s">
        <v>182</v>
      </c>
      <c r="D86" s="22" t="s">
        <v>394</v>
      </c>
      <c r="E86" s="8">
        <v>1</v>
      </c>
      <c r="F86" s="9">
        <v>18419</v>
      </c>
      <c r="G86" s="7" t="s">
        <v>298</v>
      </c>
      <c r="H86" s="24" t="s">
        <v>77</v>
      </c>
      <c r="I86" s="23">
        <v>0.66666666666666663</v>
      </c>
      <c r="J86" s="23">
        <v>0.70138888888888884</v>
      </c>
      <c r="K86" s="10" t="s">
        <v>274</v>
      </c>
      <c r="L86" s="10" t="s">
        <v>263</v>
      </c>
      <c r="M86" s="10">
        <v>204</v>
      </c>
    </row>
    <row r="87" spans="1:22">
      <c r="A87" s="6" t="s">
        <v>371</v>
      </c>
      <c r="B87" s="6" t="str">
        <f t="shared" ref="B87:B93" si="4">C87&amp;" "&amp;D87</f>
        <v>POSC 010</v>
      </c>
      <c r="C87" s="7" t="s">
        <v>182</v>
      </c>
      <c r="D87" s="8" t="s">
        <v>100</v>
      </c>
      <c r="E87" s="8">
        <v>1</v>
      </c>
      <c r="F87" s="9">
        <v>18432</v>
      </c>
      <c r="G87" s="7" t="s">
        <v>261</v>
      </c>
      <c r="H87" s="10" t="s">
        <v>77</v>
      </c>
      <c r="I87" s="11">
        <v>0.33333333333332998</v>
      </c>
      <c r="J87" s="11">
        <v>0.36805555555556002</v>
      </c>
      <c r="K87" s="12" t="s">
        <v>262</v>
      </c>
      <c r="L87" s="13" t="str">
        <f t="shared" ref="L87:L93" si="5">IF(AND(I87&gt;=0.375,I87&lt;0.625),"Prime","Non-Prime")</f>
        <v>Non-Prime</v>
      </c>
      <c r="M87" s="10">
        <v>311</v>
      </c>
    </row>
    <row r="88" spans="1:22">
      <c r="A88" s="6" t="s">
        <v>372</v>
      </c>
      <c r="B88" s="6" t="str">
        <f t="shared" si="4"/>
        <v>POSC 015</v>
      </c>
      <c r="C88" s="7" t="s">
        <v>182</v>
      </c>
      <c r="D88" s="8" t="s">
        <v>154</v>
      </c>
      <c r="E88" s="8">
        <v>1</v>
      </c>
      <c r="F88" s="9">
        <v>18445</v>
      </c>
      <c r="G88" s="14" t="s">
        <v>326</v>
      </c>
      <c r="H88" s="10" t="s">
        <v>77</v>
      </c>
      <c r="I88" s="11">
        <v>0.60416666666666996</v>
      </c>
      <c r="J88" s="11">
        <v>0.63888888888888995</v>
      </c>
      <c r="K88" s="12" t="s">
        <v>274</v>
      </c>
      <c r="L88" s="13" t="str">
        <f t="shared" si="5"/>
        <v>Prime</v>
      </c>
      <c r="M88" s="10">
        <v>375</v>
      </c>
    </row>
    <row r="89" spans="1:22">
      <c r="A89" s="6" t="s">
        <v>373</v>
      </c>
      <c r="B89" s="6" t="str">
        <f t="shared" si="4"/>
        <v>POSC 020</v>
      </c>
      <c r="C89" s="7" t="s">
        <v>182</v>
      </c>
      <c r="D89" s="8" t="s">
        <v>109</v>
      </c>
      <c r="E89" s="8">
        <v>1</v>
      </c>
      <c r="F89" s="9">
        <v>18465</v>
      </c>
      <c r="G89" s="14" t="s">
        <v>374</v>
      </c>
      <c r="H89" s="10" t="s">
        <v>102</v>
      </c>
      <c r="I89" s="11">
        <v>0.5625</v>
      </c>
      <c r="J89" s="11">
        <v>0.61805555555556002</v>
      </c>
      <c r="K89" s="12" t="s">
        <v>258</v>
      </c>
      <c r="L89" s="13" t="str">
        <f t="shared" si="5"/>
        <v>Prime</v>
      </c>
      <c r="M89" s="10">
        <v>375</v>
      </c>
    </row>
    <row r="90" spans="1:22">
      <c r="A90" s="6" t="s">
        <v>375</v>
      </c>
      <c r="B90" s="6" t="str">
        <f t="shared" si="4"/>
        <v>PSYC 001</v>
      </c>
      <c r="C90" s="7" t="s">
        <v>186</v>
      </c>
      <c r="D90" s="8" t="s">
        <v>74</v>
      </c>
      <c r="E90" s="8">
        <v>1</v>
      </c>
      <c r="F90" s="9">
        <v>18735</v>
      </c>
      <c r="G90" s="7" t="s">
        <v>286</v>
      </c>
      <c r="H90" s="10" t="s">
        <v>102</v>
      </c>
      <c r="I90" s="11">
        <v>0.45833333333332998</v>
      </c>
      <c r="J90" s="11">
        <v>0.51388888888888995</v>
      </c>
      <c r="K90" s="12" t="s">
        <v>258</v>
      </c>
      <c r="L90" s="13" t="str">
        <f t="shared" si="5"/>
        <v>Prime</v>
      </c>
      <c r="M90" s="10">
        <v>570</v>
      </c>
    </row>
    <row r="91" spans="1:22">
      <c r="A91" s="6" t="s">
        <v>376</v>
      </c>
      <c r="B91" s="6" t="str">
        <f t="shared" si="4"/>
        <v>PSYC 002</v>
      </c>
      <c r="C91" s="7" t="s">
        <v>186</v>
      </c>
      <c r="D91" s="8" t="s">
        <v>80</v>
      </c>
      <c r="E91" s="8">
        <v>1</v>
      </c>
      <c r="F91" s="9">
        <v>18760</v>
      </c>
      <c r="G91" s="15" t="s">
        <v>377</v>
      </c>
      <c r="H91" s="10" t="s">
        <v>252</v>
      </c>
      <c r="I91" s="11">
        <v>0.625</v>
      </c>
      <c r="J91" s="11">
        <v>0.74305555555556002</v>
      </c>
      <c r="K91" s="12" t="s">
        <v>274</v>
      </c>
      <c r="L91" s="13" t="str">
        <f t="shared" si="5"/>
        <v>Non-Prime</v>
      </c>
      <c r="M91" s="10">
        <v>570</v>
      </c>
    </row>
    <row r="92" spans="1:22" s="7" customFormat="1">
      <c r="A92" s="6" t="s">
        <v>378</v>
      </c>
      <c r="B92" s="6" t="str">
        <f t="shared" si="4"/>
        <v>RLST 012</v>
      </c>
      <c r="C92" s="7" t="s">
        <v>190</v>
      </c>
      <c r="D92" s="8" t="s">
        <v>137</v>
      </c>
      <c r="E92" s="8">
        <v>1</v>
      </c>
      <c r="F92" s="9">
        <v>19276</v>
      </c>
      <c r="G92" s="7" t="s">
        <v>286</v>
      </c>
      <c r="H92" s="10" t="s">
        <v>102</v>
      </c>
      <c r="I92" s="11">
        <v>0.45833333333332998</v>
      </c>
      <c r="J92" s="11">
        <v>0.51388888888888995</v>
      </c>
      <c r="K92" s="12" t="s">
        <v>258</v>
      </c>
      <c r="L92" s="13" t="str">
        <f t="shared" si="5"/>
        <v>Prime</v>
      </c>
      <c r="M92" s="10">
        <v>360</v>
      </c>
      <c r="N92" s="11"/>
      <c r="O92" s="12"/>
      <c r="P92" s="13"/>
      <c r="Q92" s="12"/>
      <c r="R92" s="12"/>
      <c r="S92" s="10"/>
      <c r="T92" s="10"/>
      <c r="V92" s="21"/>
    </row>
    <row r="93" spans="1:22" s="7" customFormat="1">
      <c r="A93" s="6" t="s">
        <v>379</v>
      </c>
      <c r="B93" s="6" t="str">
        <f t="shared" si="4"/>
        <v>SOC 001</v>
      </c>
      <c r="C93" s="7" t="s">
        <v>192</v>
      </c>
      <c r="D93" s="8" t="s">
        <v>74</v>
      </c>
      <c r="E93" s="8">
        <v>1</v>
      </c>
      <c r="F93" s="9">
        <v>19389</v>
      </c>
      <c r="G93" s="7" t="s">
        <v>380</v>
      </c>
      <c r="H93" s="10" t="s">
        <v>151</v>
      </c>
      <c r="I93" s="11">
        <v>0.77083333333333004</v>
      </c>
      <c r="J93" s="11">
        <v>0.82638888888888995</v>
      </c>
      <c r="K93" s="12" t="s">
        <v>307</v>
      </c>
      <c r="L93" s="13" t="str">
        <f t="shared" si="5"/>
        <v>Non-Prime</v>
      </c>
      <c r="M93" s="10">
        <v>567</v>
      </c>
      <c r="N93" s="11"/>
      <c r="O93" s="12"/>
      <c r="P93" s="13"/>
      <c r="Q93" s="12"/>
      <c r="R93" s="12"/>
      <c r="S93" s="10"/>
      <c r="T93" s="10"/>
      <c r="V93" s="21"/>
    </row>
    <row r="94" spans="1:22" s="7" customFormat="1">
      <c r="A94" s="6" t="s">
        <v>399</v>
      </c>
      <c r="B94" s="7" t="s">
        <v>397</v>
      </c>
      <c r="C94" s="8" t="s">
        <v>192</v>
      </c>
      <c r="D94" s="22" t="s">
        <v>398</v>
      </c>
      <c r="E94" s="8">
        <v>1</v>
      </c>
      <c r="F94" s="9">
        <v>23306</v>
      </c>
      <c r="G94" s="7" t="s">
        <v>400</v>
      </c>
      <c r="H94" s="24" t="s">
        <v>77</v>
      </c>
      <c r="I94" s="23">
        <v>0.4375</v>
      </c>
      <c r="J94" s="23">
        <v>0.47222222222222227</v>
      </c>
      <c r="K94" s="10" t="s">
        <v>258</v>
      </c>
      <c r="L94" s="10" t="s">
        <v>259</v>
      </c>
      <c r="M94" s="10">
        <v>74</v>
      </c>
      <c r="N94" s="11"/>
      <c r="O94" s="12"/>
      <c r="P94" s="13"/>
      <c r="Q94" s="12"/>
      <c r="R94" s="12"/>
      <c r="S94" s="10"/>
      <c r="T94" s="10"/>
      <c r="V94" s="21"/>
    </row>
    <row r="95" spans="1:22">
      <c r="A95" s="6" t="s">
        <v>381</v>
      </c>
      <c r="B95" s="6" t="str">
        <f>C95&amp;" "&amp;D95</f>
        <v>SOC 010</v>
      </c>
      <c r="C95" s="7" t="s">
        <v>192</v>
      </c>
      <c r="D95" s="8" t="s">
        <v>100</v>
      </c>
      <c r="E95" s="8">
        <v>1</v>
      </c>
      <c r="F95" s="9">
        <v>21318</v>
      </c>
      <c r="G95" s="14" t="s">
        <v>382</v>
      </c>
      <c r="H95" s="10" t="s">
        <v>77</v>
      </c>
      <c r="I95" s="11">
        <v>0.52083333333333004</v>
      </c>
      <c r="J95" s="11">
        <v>0.55555555555556002</v>
      </c>
      <c r="K95" s="12" t="s">
        <v>258</v>
      </c>
      <c r="L95" s="13" t="str">
        <f>IF(AND(I95&gt;=0.375,I95&lt;0.625),"Prime","Non-Prime")</f>
        <v>Prime</v>
      </c>
      <c r="M95" s="10">
        <v>200</v>
      </c>
    </row>
  </sheetData>
  <sortState ref="A2:M95">
    <sortCondition ref="A2:A95"/>
    <sortCondition ref="E2:E9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workbookViewId="0"/>
  </sheetViews>
  <sheetFormatPr defaultRowHeight="14.25"/>
  <cols>
    <col min="1" max="1" width="12.265625" customWidth="1"/>
    <col min="2" max="2" width="10.59765625" customWidth="1"/>
    <col min="3" max="3" width="13.73046875" customWidth="1"/>
  </cols>
  <sheetData>
    <row r="2" spans="1:3">
      <c r="A2" s="97" t="s">
        <v>69</v>
      </c>
      <c r="B2" s="140" t="s">
        <v>408</v>
      </c>
      <c r="C2" s="140" t="s">
        <v>549</v>
      </c>
    </row>
    <row r="3" spans="1:3" ht="18" customHeight="1">
      <c r="A3" t="s">
        <v>167</v>
      </c>
      <c r="B3" s="10">
        <v>100</v>
      </c>
      <c r="C3" s="10">
        <f>COUNTIF('Section List'!$G$4:$G$93,Table1[[#This Row],[Classroom]])</f>
        <v>3</v>
      </c>
    </row>
    <row r="4" spans="1:3">
      <c r="A4" t="s">
        <v>125</v>
      </c>
      <c r="B4" s="10">
        <v>105</v>
      </c>
      <c r="C4" s="10">
        <f>COUNTIF('Section List'!$G$4:$G$93,Table1[[#This Row],[Classroom]])</f>
        <v>6</v>
      </c>
    </row>
    <row r="5" spans="1:3">
      <c r="A5" t="s">
        <v>203</v>
      </c>
      <c r="B5" s="10">
        <v>111</v>
      </c>
      <c r="C5" s="10">
        <f>COUNTIF('Section List'!$G$4:$G$93,Table1[[#This Row],[Classroom]])</f>
        <v>0</v>
      </c>
    </row>
    <row r="6" spans="1:3">
      <c r="A6" t="s">
        <v>90</v>
      </c>
      <c r="B6" s="10">
        <v>130</v>
      </c>
      <c r="C6" s="10">
        <f>COUNTIF('Section List'!$G$4:$G$93,Table1[[#This Row],[Classroom]])</f>
        <v>11</v>
      </c>
    </row>
    <row r="7" spans="1:3">
      <c r="A7" t="s">
        <v>213</v>
      </c>
      <c r="B7" s="10">
        <v>135</v>
      </c>
      <c r="C7" s="10">
        <f>COUNTIF('Section List'!$G$4:$G$93,Table1[[#This Row],[Classroom]])</f>
        <v>0</v>
      </c>
    </row>
    <row r="8" spans="1:3">
      <c r="A8" t="s">
        <v>128</v>
      </c>
      <c r="B8" s="10">
        <v>138</v>
      </c>
      <c r="C8" s="10">
        <f>COUNTIF('Section List'!$G$4:$G$93,Table1[[#This Row],[Classroom]])</f>
        <v>14</v>
      </c>
    </row>
    <row r="9" spans="1:3">
      <c r="A9" t="s">
        <v>199</v>
      </c>
      <c r="B9" s="10">
        <v>170</v>
      </c>
      <c r="C9" s="10">
        <f>COUNTIF('Section List'!$G$4:$G$93,Table1[[#This Row],[Classroom]])</f>
        <v>2</v>
      </c>
    </row>
    <row r="10" spans="1:3">
      <c r="A10" t="s">
        <v>96</v>
      </c>
      <c r="B10" s="10">
        <v>284</v>
      </c>
      <c r="C10" s="10">
        <f>COUNTIF('Section List'!$G$4:$G$93,Table1[[#This Row],[Classroom]])</f>
        <v>12</v>
      </c>
    </row>
    <row r="11" spans="1:3">
      <c r="A11" t="s">
        <v>115</v>
      </c>
      <c r="B11" s="10">
        <v>288</v>
      </c>
      <c r="C11" s="10">
        <f>COUNTIF('Section List'!$G$4:$G$93,Table1[[#This Row],[Classroom]])</f>
        <v>5</v>
      </c>
    </row>
    <row r="12" spans="1:3">
      <c r="A12" t="s">
        <v>108</v>
      </c>
      <c r="B12" s="10">
        <v>293</v>
      </c>
      <c r="C12" s="10">
        <f>COUNTIF('Section List'!$G$4:$G$93,Table1[[#This Row],[Classroom]])</f>
        <v>8</v>
      </c>
    </row>
    <row r="13" spans="1:3">
      <c r="A13" t="s">
        <v>163</v>
      </c>
      <c r="B13" s="10">
        <v>300</v>
      </c>
      <c r="C13" s="10">
        <f>COUNTIF('Section List'!$G$4:$G$93,Table1[[#This Row],[Classroom]])</f>
        <v>4</v>
      </c>
    </row>
    <row r="14" spans="1:3">
      <c r="A14" t="s">
        <v>93</v>
      </c>
      <c r="B14" s="10">
        <v>303</v>
      </c>
      <c r="C14" s="10">
        <f>COUNTIF('Section List'!$G$4:$G$93,Table1[[#This Row],[Classroom]])</f>
        <v>1</v>
      </c>
    </row>
    <row r="15" spans="1:3">
      <c r="A15" t="s">
        <v>83</v>
      </c>
      <c r="B15" s="10">
        <v>329</v>
      </c>
      <c r="C15" s="10">
        <f>COUNTIF('Section List'!$G$4:$G$93,Table1[[#This Row],[Classroom]])</f>
        <v>10</v>
      </c>
    </row>
    <row r="16" spans="1:3">
      <c r="A16" t="s">
        <v>235</v>
      </c>
      <c r="B16" s="10">
        <v>334</v>
      </c>
      <c r="C16" s="10">
        <f>COUNTIF('Section List'!$G$4:$G$93,Table1[[#This Row],[Classroom]])</f>
        <v>0</v>
      </c>
    </row>
    <row r="17" spans="1:3">
      <c r="A17" t="s">
        <v>103</v>
      </c>
      <c r="B17" s="10">
        <v>416</v>
      </c>
      <c r="C17" s="10">
        <f>COUNTIF('Section List'!$G$4:$G$93,Table1[[#This Row],[Classroom]])</f>
        <v>2</v>
      </c>
    </row>
    <row r="18" spans="1:3">
      <c r="A18" t="s">
        <v>79</v>
      </c>
      <c r="B18" s="10">
        <v>570</v>
      </c>
      <c r="C18" s="10">
        <f>COUNTIF('Section List'!$G$4:$G$93,Table1[[#This Row],[Classroom]])</f>
        <v>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Matrix</vt:lpstr>
      <vt:lpstr>Course List</vt:lpstr>
      <vt:lpstr>Section List</vt:lpstr>
      <vt:lpstr>DATA (201840)</vt:lpstr>
      <vt:lpstr>DATA (201740)</vt:lpstr>
      <vt:lpstr>DATA (PROTOTYPE)</vt:lpstr>
      <vt:lpstr>Data (Classrooms)</vt:lpstr>
      <vt:lpstr>'DATA (201840)'!Print_Titles</vt:lpstr>
      <vt:lpstr>'Section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Williams</dc:creator>
  <cp:lastModifiedBy>delete</cp:lastModifiedBy>
  <cp:lastPrinted>2019-01-31T19:16:39Z</cp:lastPrinted>
  <dcterms:created xsi:type="dcterms:W3CDTF">2018-11-27T16:35:23Z</dcterms:created>
  <dcterms:modified xsi:type="dcterms:W3CDTF">2019-02-01T05:07:05Z</dcterms:modified>
</cp:coreProperties>
</file>